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4D20FB4-466C-47FA-B1A0-12141203EF9B}" xr6:coauthVersionLast="47" xr6:coauthVersionMax="47" xr10:uidLastSave="{00000000-0000-0000-0000-000000000000}"/>
  <bookViews>
    <workbookView xWindow="19200" yWindow="-21600" windowWidth="19200" windowHeight="21000" tabRatio="746" xr2:uid="{00000000-000D-0000-FFFF-FFFF00000000}"/>
  </bookViews>
  <sheets>
    <sheet name="Титульный лист" sheetId="1" r:id="rId1"/>
    <sheet name="PL" sheetId="2" r:id="rId2"/>
    <sheet name="BS " sheetId="4" r:id="rId3"/>
    <sheet name="CE" sheetId="5" r:id="rId4"/>
    <sheet name="CF" sheetId="6" r:id="rId5"/>
    <sheet name="Выручка" sheetId="7" r:id="rId6"/>
    <sheet name="Себестоимость" sheetId="8" r:id="rId7"/>
    <sheet name="Коммерческие расходы" sheetId="9" r:id="rId8"/>
    <sheet name="Административые расходы" sheetId="10" r:id="rId9"/>
    <sheet name="Прочие ДиР" sheetId="11" r:id="rId10"/>
    <sheet name="Финансовые ДиР" sheetId="12" r:id="rId11"/>
    <sheet name="Налог на прибыль" sheetId="13" r:id="rId12"/>
    <sheet name="ОС" sheetId="14" r:id="rId13"/>
    <sheet name="НМА" sheetId="15" r:id="rId14"/>
    <sheet name="Запасы" sheetId="16" r:id="rId15"/>
    <sheet name="КЗ" sheetId="17" r:id="rId16"/>
    <sheet name="ДЗ" sheetId="18" r:id="rId17"/>
    <sheet name="КиЗ" sheetId="19" r:id="rId18"/>
    <sheet name="ДС" sheetId="20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0" l="1"/>
  <c r="G9" i="20"/>
  <c r="F9" i="20"/>
  <c r="E9" i="20"/>
  <c r="D9" i="20"/>
  <c r="C9" i="20"/>
  <c r="B9" i="20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I12" i="18"/>
  <c r="H12" i="18"/>
  <c r="G12" i="18"/>
  <c r="F12" i="18"/>
  <c r="E12" i="18"/>
  <c r="D12" i="18"/>
  <c r="C12" i="18"/>
  <c r="B12" i="18"/>
  <c r="H7" i="18"/>
  <c r="H13" i="18" s="1"/>
  <c r="G7" i="18"/>
  <c r="G13" i="18" s="1"/>
  <c r="F7" i="18"/>
  <c r="E7" i="18"/>
  <c r="E13" i="18" s="1"/>
  <c r="D7" i="18"/>
  <c r="D13" i="18" s="1"/>
  <c r="C7" i="18"/>
  <c r="C13" i="18" s="1"/>
  <c r="B7" i="18"/>
  <c r="I16" i="17"/>
  <c r="H16" i="17"/>
  <c r="H17" i="17" s="1"/>
  <c r="G16" i="17"/>
  <c r="G17" i="17" s="1"/>
  <c r="F16" i="17"/>
  <c r="E16" i="17"/>
  <c r="E17" i="17" s="1"/>
  <c r="D16" i="17"/>
  <c r="D17" i="17" s="1"/>
  <c r="C16" i="17"/>
  <c r="C17" i="17" s="1"/>
  <c r="B16" i="17"/>
  <c r="B17" i="17" s="1"/>
  <c r="I9" i="17"/>
  <c r="H9" i="17"/>
  <c r="G9" i="17"/>
  <c r="F9" i="17"/>
  <c r="F17" i="17" s="1"/>
  <c r="E9" i="17"/>
  <c r="D9" i="17"/>
  <c r="C9" i="17"/>
  <c r="B9" i="17"/>
  <c r="H11" i="16"/>
  <c r="G11" i="16"/>
  <c r="F11" i="16"/>
  <c r="E11" i="16"/>
  <c r="D11" i="16"/>
  <c r="C11" i="16"/>
  <c r="B11" i="16"/>
  <c r="F105" i="15"/>
  <c r="D105" i="15"/>
  <c r="C105" i="15"/>
  <c r="B105" i="15"/>
  <c r="G104" i="15"/>
  <c r="G103" i="15"/>
  <c r="G105" i="15" s="1"/>
  <c r="F102" i="15"/>
  <c r="F106" i="15" s="1"/>
  <c r="E102" i="15"/>
  <c r="E106" i="15" s="1"/>
  <c r="D102" i="15"/>
  <c r="D106" i="15" s="1"/>
  <c r="C102" i="15"/>
  <c r="C106" i="15" s="1"/>
  <c r="B102" i="15"/>
  <c r="B106" i="15" s="1"/>
  <c r="G98" i="15"/>
  <c r="G102" i="15" s="1"/>
  <c r="G106" i="15" s="1"/>
  <c r="F95" i="15"/>
  <c r="D95" i="15"/>
  <c r="C95" i="15"/>
  <c r="B95" i="15"/>
  <c r="G94" i="15"/>
  <c r="G93" i="15"/>
  <c r="G92" i="15"/>
  <c r="G95" i="15" s="1"/>
  <c r="G91" i="15"/>
  <c r="G96" i="15" s="1"/>
  <c r="F91" i="15"/>
  <c r="F96" i="15" s="1"/>
  <c r="E91" i="15"/>
  <c r="E96" i="15" s="1"/>
  <c r="D91" i="15"/>
  <c r="D96" i="15" s="1"/>
  <c r="C91" i="15"/>
  <c r="C96" i="15" s="1"/>
  <c r="B91" i="15"/>
  <c r="B96" i="15" s="1"/>
  <c r="G164" i="14"/>
  <c r="G165" i="14" s="1"/>
  <c r="E121" i="14"/>
  <c r="D121" i="14"/>
  <c r="C121" i="14"/>
  <c r="G120" i="14"/>
  <c r="G119" i="14"/>
  <c r="G118" i="14"/>
  <c r="G117" i="14"/>
  <c r="G121" i="14" s="1"/>
  <c r="G116" i="14"/>
  <c r="G122" i="14" s="1"/>
  <c r="F116" i="14"/>
  <c r="F122" i="14" s="1"/>
  <c r="E116" i="14"/>
  <c r="E122" i="14" s="1"/>
  <c r="D116" i="14"/>
  <c r="D122" i="14" s="1"/>
  <c r="C116" i="14"/>
  <c r="C122" i="14" s="1"/>
  <c r="B116" i="14"/>
  <c r="B122" i="14" s="1"/>
  <c r="G109" i="14"/>
  <c r="F109" i="14"/>
  <c r="G108" i="14"/>
  <c r="E108" i="14"/>
  <c r="C108" i="14"/>
  <c r="G104" i="14"/>
  <c r="F104" i="14"/>
  <c r="E104" i="14"/>
  <c r="E109" i="14" s="1"/>
  <c r="D104" i="14"/>
  <c r="D109" i="14" s="1"/>
  <c r="C104" i="14"/>
  <c r="C109" i="14" s="1"/>
  <c r="B104" i="14"/>
  <c r="B109" i="14" s="1"/>
  <c r="G61" i="14"/>
  <c r="F61" i="14"/>
  <c r="F68" i="14" s="1"/>
  <c r="E61" i="14"/>
  <c r="D61" i="14"/>
  <c r="C61" i="14"/>
  <c r="B61" i="14"/>
  <c r="B68" i="14" s="1"/>
  <c r="B99" i="14" s="1"/>
  <c r="G48" i="14"/>
  <c r="F48" i="14"/>
  <c r="F54" i="14" s="1"/>
  <c r="E48" i="14"/>
  <c r="D48" i="14"/>
  <c r="C48" i="14"/>
  <c r="B48" i="14"/>
  <c r="B54" i="14" s="1"/>
  <c r="G40" i="14"/>
  <c r="E40" i="14"/>
  <c r="D40" i="14"/>
  <c r="C40" i="14"/>
  <c r="G35" i="14"/>
  <c r="F35" i="14"/>
  <c r="E35" i="14"/>
  <c r="D35" i="14"/>
  <c r="C35" i="14"/>
  <c r="J7" i="13"/>
  <c r="I7" i="13"/>
  <c r="H7" i="13"/>
  <c r="G7" i="13"/>
  <c r="F7" i="13"/>
  <c r="E7" i="13"/>
  <c r="D7" i="13"/>
  <c r="C7" i="13"/>
  <c r="B7" i="13"/>
  <c r="K14" i="12"/>
  <c r="J14" i="12"/>
  <c r="I14" i="12"/>
  <c r="H14" i="12"/>
  <c r="G14" i="12"/>
  <c r="F14" i="12"/>
  <c r="E14" i="12"/>
  <c r="D14" i="12"/>
  <c r="C14" i="12"/>
  <c r="B14" i="12"/>
  <c r="J5" i="12"/>
  <c r="G5" i="12"/>
  <c r="F16" i="11"/>
  <c r="E16" i="11"/>
  <c r="D16" i="11"/>
  <c r="C16" i="11"/>
  <c r="B16" i="11"/>
  <c r="F9" i="11"/>
  <c r="E9" i="11"/>
  <c r="D9" i="11"/>
  <c r="H22" i="10"/>
  <c r="F22" i="10"/>
  <c r="H12" i="9"/>
  <c r="F12" i="9"/>
  <c r="J11" i="7"/>
  <c r="I11" i="7"/>
  <c r="H11" i="7"/>
  <c r="G11" i="7"/>
  <c r="F11" i="7"/>
  <c r="E11" i="7"/>
  <c r="D11" i="7"/>
  <c r="C11" i="7"/>
  <c r="B11" i="7"/>
  <c r="G65" i="6"/>
  <c r="J62" i="6"/>
  <c r="G62" i="6"/>
  <c r="J48" i="6"/>
  <c r="G48" i="6"/>
  <c r="J19" i="6"/>
  <c r="J29" i="6" s="1"/>
  <c r="J34" i="6" s="1"/>
  <c r="G19" i="6"/>
  <c r="G29" i="6" s="1"/>
  <c r="G34" i="6" s="1"/>
  <c r="I77" i="5"/>
  <c r="C60" i="5"/>
  <c r="H57" i="4"/>
  <c r="G57" i="4"/>
  <c r="F57" i="4"/>
  <c r="E57" i="4"/>
  <c r="D57" i="4"/>
  <c r="C57" i="4"/>
  <c r="B57" i="4"/>
  <c r="H44" i="4"/>
  <c r="G44" i="4"/>
  <c r="F44" i="4"/>
  <c r="E44" i="4"/>
  <c r="D44" i="4"/>
  <c r="C44" i="4"/>
  <c r="B44" i="4"/>
  <c r="H32" i="4"/>
  <c r="H34" i="4" s="1"/>
  <c r="G32" i="4"/>
  <c r="G34" i="4" s="1"/>
  <c r="F32" i="4"/>
  <c r="F34" i="4" s="1"/>
  <c r="E32" i="4"/>
  <c r="E34" i="4" s="1"/>
  <c r="D32" i="4"/>
  <c r="D34" i="4" s="1"/>
  <c r="C32" i="4"/>
  <c r="C34" i="4" s="1"/>
  <c r="B32" i="4"/>
  <c r="B34" i="4" s="1"/>
  <c r="H22" i="4"/>
  <c r="G22" i="4"/>
  <c r="F22" i="4"/>
  <c r="E22" i="4"/>
  <c r="D22" i="4"/>
  <c r="C22" i="4"/>
  <c r="B22" i="4"/>
  <c r="H14" i="4"/>
  <c r="H23" i="4" s="1"/>
  <c r="G14" i="4"/>
  <c r="F14" i="4"/>
  <c r="E14" i="4"/>
  <c r="D14" i="4"/>
  <c r="C14" i="4"/>
  <c r="B14" i="4"/>
  <c r="J27" i="2"/>
  <c r="G27" i="2"/>
  <c r="J7" i="2"/>
  <c r="J14" i="2" s="1"/>
  <c r="J19" i="2" s="1"/>
  <c r="J22" i="2" s="1"/>
  <c r="I7" i="2"/>
  <c r="I14" i="2" s="1"/>
  <c r="I19" i="2" s="1"/>
  <c r="I22" i="2" s="1"/>
  <c r="H7" i="2"/>
  <c r="H14" i="2" s="1"/>
  <c r="H19" i="2" s="1"/>
  <c r="H22" i="2" s="1"/>
  <c r="G7" i="2"/>
  <c r="G14" i="2" s="1"/>
  <c r="G19" i="2" s="1"/>
  <c r="G22" i="2" s="1"/>
  <c r="F7" i="2"/>
  <c r="F14" i="2" s="1"/>
  <c r="F19" i="2" s="1"/>
  <c r="F22" i="2" s="1"/>
  <c r="D7" i="2"/>
  <c r="D14" i="2" s="1"/>
  <c r="D19" i="2" s="1"/>
  <c r="D22" i="2" s="1"/>
  <c r="C7" i="2"/>
  <c r="C14" i="2" s="1"/>
  <c r="C19" i="2" s="1"/>
  <c r="C22" i="2" s="1"/>
  <c r="B7" i="2"/>
  <c r="B14" i="2" s="1"/>
  <c r="B19" i="2" s="1"/>
  <c r="B22" i="2" s="1"/>
  <c r="E6" i="2"/>
  <c r="E7" i="2" s="1"/>
  <c r="E14" i="2" s="1"/>
  <c r="E19" i="2" s="1"/>
  <c r="E22" i="2" s="1"/>
  <c r="I17" i="17" l="1"/>
  <c r="B13" i="18"/>
  <c r="F13" i="18"/>
  <c r="G58" i="4"/>
  <c r="H58" i="4"/>
  <c r="G23" i="4"/>
  <c r="F23" i="4"/>
  <c r="E23" i="4"/>
  <c r="D23" i="4"/>
  <c r="C23" i="4"/>
  <c r="B23" i="4"/>
  <c r="E58" i="4"/>
  <c r="E59" i="4" s="1"/>
  <c r="F58" i="4"/>
  <c r="D58" i="4"/>
  <c r="D59" i="4" s="1"/>
  <c r="C58" i="4"/>
  <c r="C59" i="4" s="1"/>
  <c r="B58" i="4"/>
  <c r="B59" i="4" s="1"/>
  <c r="H59" i="4"/>
  <c r="G64" i="6"/>
  <c r="G67" i="6" s="1"/>
  <c r="F59" i="4"/>
  <c r="G59" i="4"/>
</calcChain>
</file>

<file path=xl/sharedStrings.xml><?xml version="1.0" encoding="utf-8"?>
<sst xmlns="http://schemas.openxmlformats.org/spreadsheetml/2006/main" count="2203" uniqueCount="457">
  <si>
    <t>← Обратно к содержанию</t>
  </si>
  <si>
    <t>ОТЧЕТ О ПРИБЫЛЯХ И УБЫТКАХ</t>
  </si>
  <si>
    <t>Единицы измерения: тыс. руб.</t>
  </si>
  <si>
    <t>1 кв. 2023</t>
  </si>
  <si>
    <t>1 пг. 2023</t>
  </si>
  <si>
    <t>1 кв. 2024</t>
  </si>
  <si>
    <t>1 пг. 2024</t>
  </si>
  <si>
    <t>1 пг. 2025</t>
  </si>
  <si>
    <t>Выручка</t>
  </si>
  <si>
    <t>Себестоимость продаж</t>
  </si>
  <si>
    <t>Валовая прибыль</t>
  </si>
  <si>
    <t>Коммерческие расходы</t>
  </si>
  <si>
    <t>Общехозяйственные и административные расходы</t>
  </si>
  <si>
    <t>Доля в финансовых результатах ассоциированных организаций</t>
  </si>
  <si>
    <t>-</t>
  </si>
  <si>
    <t>Прочие операционные расходы</t>
  </si>
  <si>
    <t>Прочие операционные доходы</t>
  </si>
  <si>
    <t>Операционная прибыль</t>
  </si>
  <si>
    <t>Курсовые разницы</t>
  </si>
  <si>
    <t>Финансовые доходы</t>
  </si>
  <si>
    <t>Финансовые расходы</t>
  </si>
  <si>
    <t>Прибыль до налогообложения</t>
  </si>
  <si>
    <t>Расходы по налогу на прибыль</t>
  </si>
  <si>
    <t>Прибыль за период</t>
  </si>
  <si>
    <t>Прибыль и итого совокупный доход, относимый на:</t>
  </si>
  <si>
    <t>собственников материнской компании Группы</t>
  </si>
  <si>
    <t>неконтролирующие доли владения</t>
  </si>
  <si>
    <t>Итого совокупный доход за период</t>
  </si>
  <si>
    <t>Прибыль на акцию (базовая и разводненная), в российских рублях)</t>
  </si>
  <si>
    <t>Финансовая отчетность по МСФО 2019 - 2025 г.</t>
  </si>
  <si>
    <t>* Единицы измерения: тыс. руб.</t>
  </si>
  <si>
    <t>* В 2023 финансовом году был проведен рестейтмент отчетности 2022 и 2021 финансовых годов.</t>
  </si>
  <si>
    <t>Содержание:</t>
  </si>
  <si>
    <t>1. Основные финансовые отчеты:</t>
  </si>
  <si>
    <t>- PL (Отчет о прибылях и убытках)</t>
  </si>
  <si>
    <t>- BS (Балансовый отчет)</t>
  </si>
  <si>
    <t>- CE (Отчет об изменениях в капитале)</t>
  </si>
  <si>
    <t>- CF (Отчет о движении денежных средств)</t>
  </si>
  <si>
    <t>2. Детализация по доходам и расходам</t>
  </si>
  <si>
    <t>- Выручка</t>
  </si>
  <si>
    <t>- Себестоимость</t>
  </si>
  <si>
    <t>- Коммерческие расходы</t>
  </si>
  <si>
    <t>- Административные расходы</t>
  </si>
  <si>
    <t>- Прочие доходы и расходы</t>
  </si>
  <si>
    <t>- Финансовые доходы и расходы</t>
  </si>
  <si>
    <t>- Налог на прибыль</t>
  </si>
  <si>
    <t>3. Детализация по активам и обязательствам</t>
  </si>
  <si>
    <t>- ОС (Основные средства)</t>
  </si>
  <si>
    <t>- НМА (Нематериальные активы)</t>
  </si>
  <si>
    <t>- Запасы</t>
  </si>
  <si>
    <t>- КЗ (Кредиторская задолженность)</t>
  </si>
  <si>
    <t>- ДЗ (Дебиторская задолженность)</t>
  </si>
  <si>
    <t>- ДС (Денежные средства)</t>
  </si>
  <si>
    <t>- КиЗ (Кредиты и займы)</t>
  </si>
  <si>
    <t>Контакты IR</t>
  </si>
  <si>
    <t>ir@promomed.pro</t>
  </si>
  <si>
    <t>+7 495 640 25 28</t>
  </si>
  <si>
    <t>БАЛАНСОВЫЙ ОТЧЕТ</t>
  </si>
  <si>
    <t>31 декабря 2019</t>
  </si>
  <si>
    <t>31 декабря 2020</t>
  </si>
  <si>
    <t>31 декабря 2021</t>
  </si>
  <si>
    <t>31 декабря 2022</t>
  </si>
  <si>
    <t>31 декабря 2023</t>
  </si>
  <si>
    <t>31 марта 2024</t>
  </si>
  <si>
    <t>30 июня 2024</t>
  </si>
  <si>
    <t>31 декабря 2024</t>
  </si>
  <si>
    <t xml:space="preserve">АКТИВЫ  </t>
  </si>
  <si>
    <t>Внеоборотные активы</t>
  </si>
  <si>
    <t>Основные средства</t>
  </si>
  <si>
    <t>Нематериальные активы</t>
  </si>
  <si>
    <t>Активы в форме права пользования</t>
  </si>
  <si>
    <t>Гудвил</t>
  </si>
  <si>
    <t>Инвестиции в ассоциированные организации</t>
  </si>
  <si>
    <t>Прочие финансовые активы</t>
  </si>
  <si>
    <t>Отложенные налоговые активы</t>
  </si>
  <si>
    <t>Прочие внеоборотные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</si>
  <si>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</si>
  <si>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</si>
  <si>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</si>
  <si>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</si>
  <si>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</si>
  <si>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Прочие активы</t>
  </si>
  <si>
    <t>Итого оборотные активы</t>
  </si>
  <si>
    <t>ИТОГО АКТИВЫ</t>
  </si>
  <si>
    <t xml:space="preserve">КАПИТАЛ  </t>
  </si>
  <si>
    <t>Уставный капитал</t>
  </si>
  <si>
    <t>Эмиссионный доход</t>
  </si>
  <si>
    <t>Нераспределенная прибыль</t>
  </si>
  <si>
    <t>Прочие резервы</t>
  </si>
  <si>
    <t>Выкупленные собственные акции</t>
  </si>
  <si>
    <t>Капитал собственников материнской компании Группы</t>
  </si>
  <si>
    <t>Неконтролирующие доли участия</t>
  </si>
  <si>
    <t>ИТОГО КАПИТАЛ</t>
  </si>
  <si>
    <t>ОБЯЗАТЕЛЬСТВА</t>
  </si>
  <si>
    <t>Долгосрочные обязательства</t>
  </si>
  <si>
    <t>Кредиты и займы</t>
  </si>
  <si>
    <t>Обязательства по аренде</t>
  </si>
  <si>
    <t>Отложенные налоговые обязательства</t>
  </si>
  <si>
    <t>Отложенный доход по государственным субсидиям</t>
  </si>
  <si>
    <t>Прочие долгосрочные обязательства</t>
  </si>
  <si>
    <t>Итого долгосрочные обязательства</t>
  </si>
  <si>
    <t>Краткосрочные обязательства</t>
  </si>
  <si>
    <t>Прочие краткосрочные обязательства</t>
  </si>
  <si>
    <t>Обязательства по операциям с собственниками</t>
  </si>
  <si>
    <t>Торговая и прочая кредиторская задолженность</t>
  </si>
  <si>
    <t>Кредиторская задолженность по налогу на прибыль</t>
  </si>
  <si>
    <t>Кредиторская задолженность по прочим налогам</t>
  </si>
  <si>
    <t>Резервы</t>
  </si>
  <si>
    <t>Итого краткосрочные обязательства</t>
  </si>
  <si>
    <t>ИТОГО ОБЯЗАТЕЛЬСТВА</t>
  </si>
  <si>
    <t>ИТОГО ОБЯЗАТЕЛЬСТВА И КАПИТАЛ</t>
  </si>
  <si>
    <t>30 июня 2025</t>
  </si>
  <si>
    <t>31 декабря 2025</t>
  </si>
  <si>
    <t>Авансы выданные</t>
  </si>
  <si>
    <t>Эмиссионый доход</t>
  </si>
  <si>
    <t>ОТЧЕТ ОБ ИЗМЕНЕНИЯХ В КАПИТАЛЕ</t>
  </si>
  <si>
    <t>Собственные акции</t>
  </si>
  <si>
    <t>Резерв по выплатам на основе акций</t>
  </si>
  <si>
    <t>Неконтролирующие доли владения</t>
  </si>
  <si>
    <t>Итого капитал</t>
  </si>
  <si>
    <t>Информация по состоянию на 31 декабря (годовая отчетность)</t>
  </si>
  <si>
    <t>Баланс на 1 января 2019 года</t>
  </si>
  <si>
    <t>Прибыли или убытки и прочий совокупный доход</t>
  </si>
  <si>
    <t>Прибыль за год</t>
  </si>
  <si>
    <t>Итого совокупный доход за год</t>
  </si>
  <si>
    <t>Операции с собственниками</t>
  </si>
  <si>
    <t>Выплата дивидендов</t>
  </si>
  <si>
    <t>Прочее распределение капитала в пользу собственников</t>
  </si>
  <si>
    <t>Итого операции с собственниками</t>
  </si>
  <si>
    <t>Баланс на 31 декабря 2019 года</t>
  </si>
  <si>
    <t>Приобретение неконтролирующей доли</t>
  </si>
  <si>
    <t>Баланс на 31 декабря 2020 года</t>
  </si>
  <si>
    <t>Изменение структуры Группы</t>
  </si>
  <si>
    <t>Баланс на 31 декабря 2021 года</t>
  </si>
  <si>
    <t>Влияние исправления ошибок (Примечание 6)</t>
  </si>
  <si>
    <t>Баланс на 31 декабря 2021 года (Пересмотрено)*</t>
  </si>
  <si>
    <t>Прибыль за год (Пересмотрено)</t>
  </si>
  <si>
    <t>Признание дополнительной неконтрольной доли участия в результате приобретения дочерних компаний (Пересмотрено)</t>
  </si>
  <si>
    <t>Баланс на 31 декабря 2022 года (Пересмотрено)</t>
  </si>
  <si>
    <t>Собственные акции, приобретенные в течение года</t>
  </si>
  <si>
    <t>Баланс на 31 декабря 2023 года</t>
  </si>
  <si>
    <t>–</t>
  </si>
  <si>
    <t>18 680</t>
  </si>
  <si>
    <t>2 875 644</t>
  </si>
  <si>
    <t>Увеличение уставного капитала и эмиссионный доход от размещения акций</t>
  </si>
  <si>
    <t>12 500</t>
  </si>
  <si>
    <t>5 000 000</t>
  </si>
  <si>
    <t>Затраты по сделкам, связанным с размещением акций</t>
  </si>
  <si>
    <t>(435 078)</t>
  </si>
  <si>
    <t>Выплаты с расчётами долевыми инструментами (резерв LTI)</t>
  </si>
  <si>
    <t>82 725</t>
  </si>
  <si>
    <t>(13 753)</t>
  </si>
  <si>
    <t>Собственные акции, приобретённые в течение года</t>
  </si>
  <si>
    <t>262 775</t>
  </si>
  <si>
    <t>(863 652)</t>
  </si>
  <si>
    <t>Признание неконтролирующей доли участия в результате приобретения дочерних компаний</t>
  </si>
  <si>
    <t>Баланс на 31 декабря 2024 года</t>
  </si>
  <si>
    <t>Прибыль или убыток и прочий совокупный доход</t>
  </si>
  <si>
    <t>Прибыль за год</t>
  </si>
  <si>
    <t>Итого совокупный доход за год</t>
  </si>
  <si>
    <t>Операции с собственниками</t>
  </si>
  <si>
    <t>Операции с собственными акциями в течение года</t>
  </si>
  <si>
    <t>Признание долевого компонента конвертируемых облигаций</t>
  </si>
  <si>
    <t>Выплаты с расчетами долевыми инструментами</t>
  </si>
  <si>
    <t>Прочее распределение капитала в пользу собственников</t>
  </si>
  <si>
    <t>Итого операции с собственниками</t>
  </si>
  <si>
    <t>Баланс на 31 декабря 2025 года</t>
  </si>
  <si>
    <t>Информация по состоянию на конец отчетного квартала</t>
  </si>
  <si>
    <t xml:space="preserve">Баланс на 1 января 2023 года </t>
  </si>
  <si>
    <t>Баланс на 31 марта 2023 года</t>
  </si>
  <si>
    <t>Баланс на 1 января 2024 года</t>
  </si>
  <si>
    <t>Баланс на 31 марта 2024 года</t>
  </si>
  <si>
    <t xml:space="preserve">Информация по состоянию на 30 июня (полугодовая отчетность) </t>
  </si>
  <si>
    <t>Баланс на 30 июня 2023 года</t>
  </si>
  <si>
    <t>Баланс на 30 июня 2024 года</t>
  </si>
  <si>
    <t>Баланс на 1 января 2025 года</t>
  </si>
  <si>
    <t>Баланс на 30 июня 2025 года</t>
  </si>
  <si>
    <t>ОТЧЕТ О ДВИЖЕНИИ ДЕНЕЖНЫХ СРЕДСТВ</t>
  </si>
  <si>
    <t>ДВИЖЕНИЕ ДЕНЕЖНЫХ СРЕДСТВ ОТ ОПЕРАЦИОННОЙ ДЕЯТЕЛЬНОСТИ</t>
  </si>
  <si>
    <t>Корректировки на:</t>
  </si>
  <si>
    <t>Амортизация основных средств, активов в форме права пользования и нематериальных активов</t>
  </si>
  <si>
    <t>Списание дебиторской задолженности и изменение резервов по ожидаемым кредитным убыткам</t>
  </si>
  <si>
    <t>Убыток от выбытия основных средств и нематериальных активов</t>
  </si>
  <si>
    <t>Расходы по выплате на основе акций</t>
  </si>
  <si>
    <t>Списание запасов и изменение резервов под обесценение запасов</t>
  </si>
  <si>
    <t>Списание кредиторской задолженности</t>
  </si>
  <si>
    <t>Изменение прочих резервов</t>
  </si>
  <si>
    <t>Изменения в оборотном капитале</t>
  </si>
  <si>
    <t>(Увеличение) / уменьшение запасов</t>
  </si>
  <si>
    <t>Уменьшение / (увеличение) прочих активов</t>
  </si>
  <si>
    <t>Увеличение / (уменьшение) торговой дебиторской задолженности и авансов выданных</t>
  </si>
  <si>
    <t>(Уменьшение) / увеличение кредиторской задолженности по налогам</t>
  </si>
  <si>
    <t>(Уменьшение) / увеличение кредиторской задолженности по основной деятельности и прочих обязательств</t>
  </si>
  <si>
    <t>Увеличение / (уменьшение) отложенного дохода по государственном субсидиям</t>
  </si>
  <si>
    <t>Налог на прибыль уплаченный</t>
  </si>
  <si>
    <t>Проценты полученные</t>
  </si>
  <si>
    <t>Проценты уплаченные</t>
  </si>
  <si>
    <t>Чистые денежные средства, полученные от / (использованные в) операционной деятельности</t>
  </si>
  <si>
    <t>ДВИЖЕНИЕ ДЕНЕЖНЫХ СРЕДСТВ ОТ ИНВЕСТИЦИОННОЙ ДЕЯТЕЛЬНОСТИ</t>
  </si>
  <si>
    <t>Выплаты в связи с приобретением, созданием, модернизацией, реконструкцией и подготовкой к использованию основных средств</t>
  </si>
  <si>
    <t>Поступления от выбытия основных средств</t>
  </si>
  <si>
    <t>Выплаты в связи с приобретением и созданием нематериальных активов</t>
  </si>
  <si>
    <t>Инвестиции в долговые ценные бумаги</t>
  </si>
  <si>
    <t>Поступления от продажи простых векселей</t>
  </si>
  <si>
    <t>Займы выданные</t>
  </si>
  <si>
    <t>Погашение основной суммы займов выданных</t>
  </si>
  <si>
    <t>Приобретение дочерней компании</t>
  </si>
  <si>
    <t>Вложения в ассоциированные организации</t>
  </si>
  <si>
    <t>Государственные субсидии, связанные с приобретением оборудования</t>
  </si>
  <si>
    <t>Чистые денежные средства, направленные на инвестиционную деятельность</t>
  </si>
  <si>
    <t>ДВИЖЕНИЕ ДЕНЕЖНЫХ СРЕДСТВ ОТ ФИНАНСОВОЙ ДЕЯТЕЛЬНОСТИ</t>
  </si>
  <si>
    <t>Поступления основной суммы кредитов и займов</t>
  </si>
  <si>
    <t>Погашение основной суммы кредитов и займов</t>
  </si>
  <si>
    <t>Поступления по прочим краткосрочным обязательствам</t>
  </si>
  <si>
    <t>Погашение прочих краткосрочных обязательств</t>
  </si>
  <si>
    <t>Погашение обязательств по аренде</t>
  </si>
  <si>
    <t>Выплаты в связи с приобретением собственных акций</t>
  </si>
  <si>
    <t>Поступления от размещения акций</t>
  </si>
  <si>
    <t>Затраты по сделкам, связанные с размещением акций</t>
  </si>
  <si>
    <t>Дивиденды</t>
  </si>
  <si>
    <t>Чистые денежные средства, полученные от финансовой деятельности</t>
  </si>
  <si>
    <t>ЧИСТОЕ (УМЕНЬШЕНИЕ)/УВЕЛИЧЕНИЕ ДЕНЕЖНЫХ СРЕДСТВ И ИХ ЭКВИВАЛЕНТОВ</t>
  </si>
  <si>
    <t>ДЕНЕЖНЫЕ СРЕДСТВА И ИХ ЭКВИВАЛЕНТЫ, начало периода</t>
  </si>
  <si>
    <t>Влияние изменений курса иностранной валюты на остатки денежных средств в иностранной валюте</t>
  </si>
  <si>
    <t>ДЕНЕЖНЫЕ СРЕДСТВА И ИХ ЭКВИВАЛЕНТЫ, конец периода</t>
  </si>
  <si>
    <t>ВЫРУЧКА</t>
  </si>
  <si>
    <t>Фармацевтические препараты собственного производства</t>
  </si>
  <si>
    <t>Выручка от продажи лекарственных средств</t>
  </si>
  <si>
    <t>Выручка от продажи органических веществ и полуфабрикатов</t>
  </si>
  <si>
    <t>Выручка от продажи биологически активных добавок</t>
  </si>
  <si>
    <t>Продукция сторонних производители</t>
  </si>
  <si>
    <t>Выручка от продажи лекарственных средств и субстанций</t>
  </si>
  <si>
    <t>Прочая выручка</t>
  </si>
  <si>
    <t>Итого выручка</t>
  </si>
  <si>
    <t>СЕБЕСТОИМОСТЬ</t>
  </si>
  <si>
    <t>Расходы на сырье и материалы, включая комплектующие и полуфабрикаты</t>
  </si>
  <si>
    <t>Заработная плата и социальные отчисления</t>
  </si>
  <si>
    <t>Амортизация основных средств</t>
  </si>
  <si>
    <t>Амортизация нематериальных активов</t>
  </si>
  <si>
    <t>Стоимость приобретенных активов для перепродажи</t>
  </si>
  <si>
    <t>Услуги по переработке</t>
  </si>
  <si>
    <t>Коммунальные услуги</t>
  </si>
  <si>
    <t>Транспортно-заготовительные расходы</t>
  </si>
  <si>
    <t>Списание запасов, отраженное в составе расходов</t>
  </si>
  <si>
    <t>Прочие расходы</t>
  </si>
  <si>
    <t>Изменение резерва под обесценение стоимости запасов</t>
  </si>
  <si>
    <t>Изменение остатков готовой продукции и незавершенного производства</t>
  </si>
  <si>
    <t>Итого себестоимость продаж</t>
  </si>
  <si>
    <t>КОММЕРЧЕСКИЕ РАСХОДЫ</t>
  </si>
  <si>
    <t>Расходы на рекламу и маркетинг</t>
  </si>
  <si>
    <t>Единовременные расходы, связанные с размещением акций</t>
  </si>
  <si>
    <t>Начисление/ (восстановление)  резерва под ожидаемые кредитные убытки (Резерв под ожидаемые кредитные убытки)</t>
  </si>
  <si>
    <t>Исследования и мониторинг рынка</t>
  </si>
  <si>
    <t>Транспортные расходы и расходы на аренду склада</t>
  </si>
  <si>
    <t>Командировочные расходы</t>
  </si>
  <si>
    <t>Прочее</t>
  </si>
  <si>
    <t>Итого коммерческие расходы</t>
  </si>
  <si>
    <t>АДМИНИСТРАТИВНЫЕ РАСХОДЫ</t>
  </si>
  <si>
    <t>Заработная плата и социальные отчисления</t>
  </si>
  <si>
    <t>Амортизация основных средств и активов в форме права пользования</t>
  </si>
  <si>
    <t>Профессиональные услуги</t>
  </si>
  <si>
    <t>Командировочные и представительские расходы</t>
  </si>
  <si>
    <t>Прочие налоги</t>
  </si>
  <si>
    <t>Банковские расходы</t>
  </si>
  <si>
    <t>Коммунальные расходы</t>
  </si>
  <si>
    <t>Ремонт и техническое обслуживание офиса</t>
  </si>
  <si>
    <t>Аудит финансовой отчетности</t>
  </si>
  <si>
    <t>Расходы на связь</t>
  </si>
  <si>
    <t>Канцтовары и прочие расходные материалы</t>
  </si>
  <si>
    <t>Расходы по услугам управления</t>
  </si>
  <si>
    <t>Итого общие и административные расходы</t>
  </si>
  <si>
    <t>ПРОЧИЕ ДОХОДЫ И РАСХОДЫ</t>
  </si>
  <si>
    <t>Единицы измерения: тыс руб.</t>
  </si>
  <si>
    <t>Государственные субсидии</t>
  </si>
  <si>
    <t>Доходы от оприходования запасов, полученных в результате выбытия основных средств</t>
  </si>
  <si>
    <t>Доходы, признанные по судебным решениям</t>
  </si>
  <si>
    <t>Прочие доходы</t>
  </si>
  <si>
    <t>Итого прочие операционные доходы</t>
  </si>
  <si>
    <t>Убыток от выбытия основных средств / нематериальных активов</t>
  </si>
  <si>
    <t>Пени и штрафы по налогам и сборам</t>
  </si>
  <si>
    <t>Начисление резерва по судебным искам</t>
  </si>
  <si>
    <t>Резерв по налоговым расходам</t>
  </si>
  <si>
    <t>Итого прочие операционные расходы</t>
  </si>
  <si>
    <t>ФИНАНСОВЫЕ ДОХОДЫ И РАСХОДЫ</t>
  </si>
  <si>
    <t>Процентные доходы</t>
  </si>
  <si>
    <t>Итого финансовые доходы</t>
  </si>
  <si>
    <t>Проценты, начисленные по кредитам и займам</t>
  </si>
  <si>
    <t>- из них капитализировано в состав ОС</t>
  </si>
  <si>
    <t>Проценты по аренде</t>
  </si>
  <si>
    <t xml:space="preserve">Процентный расход по факторингу </t>
  </si>
  <si>
    <t>Процентный расход по прочим краткосрочным обязательствам</t>
  </si>
  <si>
    <t>Прочие финансовые расходы</t>
  </si>
  <si>
    <t>Итого финансовые расходы</t>
  </si>
  <si>
    <t>НАЛОГ НА ПРИБЫЛЬ</t>
  </si>
  <si>
    <t>(Доход) / расход по отложенному налогу на прибыль</t>
  </si>
  <si>
    <t>Расход по текущему налогу на прибыль</t>
  </si>
  <si>
    <t>Расход по налогу на сверхприбыль</t>
  </si>
  <si>
    <t>Итого расход по налогу на прибыль</t>
  </si>
  <si>
    <t>ОСНОВНЫЕ СРЕДСТВА</t>
  </si>
  <si>
    <t>Земельные участки</t>
  </si>
  <si>
    <t>Здания и сооружения</t>
  </si>
  <si>
    <t>Машины и оборудование</t>
  </si>
  <si>
    <t>Незавершенное строительство</t>
  </si>
  <si>
    <t>Итого</t>
  </si>
  <si>
    <t>Балансовая стоимость на 1 января 2019 года</t>
  </si>
  <si>
    <t>Первоначальная стоимость на 1 января 2019 года</t>
  </si>
  <si>
    <t>Поступления</t>
  </si>
  <si>
    <t>Перевод из одной категории в другую</t>
  </si>
  <si>
    <t>Выбытия</t>
  </si>
  <si>
    <t>Первоначальная стоимость на 31 декабря 2019 года</t>
  </si>
  <si>
    <t>Накопленная амортизация на 1 января 2019 года</t>
  </si>
  <si>
    <t>Амортизационные отчисления</t>
  </si>
  <si>
    <t>Накопленная амортизация по выбытиям</t>
  </si>
  <si>
    <t>Накопленная амортизация на 31 декабря 2019 года</t>
  </si>
  <si>
    <t>Балансовая стоимость на 31 декабря 2019 года</t>
  </si>
  <si>
    <t>Первоначальная стоимость на 1 января 2020 года</t>
  </si>
  <si>
    <t>Перевод из актива в форме права пользования</t>
  </si>
  <si>
    <t>Первоначальная стоимость на 31 декабря 2020 года</t>
  </si>
  <si>
    <t>Накопленная амортизация на 1 января 2020 года</t>
  </si>
  <si>
    <t>Накопленная амортизация на 31 декабря 2020 года</t>
  </si>
  <si>
    <t>Балансовая стоимость на 31 декабря 2020 года</t>
  </si>
  <si>
    <t>Балансовая стоимость на 1 января 2021 года</t>
  </si>
  <si>
    <t>Первоначальная стоимость на 1 января 2021 года</t>
  </si>
  <si>
    <t>Первоначальная стоимость на 31 декабря 2021 года</t>
  </si>
  <si>
    <t>Накопленная амортизация на 1 января 2021 года</t>
  </si>
  <si>
    <t>Накопленная амортизация на 31 декабря 2021 года</t>
  </si>
  <si>
    <t>Балансовая стоимость на 31 декабря 2021 года</t>
  </si>
  <si>
    <t>Первоначальная стоимость на 1 января 2022 года</t>
  </si>
  <si>
    <t>Поступление основных средств от приобретения дочерней компании</t>
  </si>
  <si>
    <t>Первоначальная стоимость на 31 декабря 2022 года</t>
  </si>
  <si>
    <t>Накопленная амортизация на 1 января 2022 года</t>
  </si>
  <si>
    <t>Накопленная амортизация на 31 декабря 2022 года</t>
  </si>
  <si>
    <t>Балансовая стоимость на 31 декабря 2022 года</t>
  </si>
  <si>
    <t>Первоначальная стоимость на 1 января 2023 года</t>
  </si>
  <si>
    <t>Реклассификация</t>
  </si>
  <si>
    <t>Первоначальная стоимость на 31 декабря 2023 года</t>
  </si>
  <si>
    <t>Накопленная амортизация на 1 января 2023 года</t>
  </si>
  <si>
    <t>Накопленная амортизация на 31 декабря 2023 года</t>
  </si>
  <si>
    <t>Балансовая стоимость на 31 декабря 2023 года</t>
  </si>
  <si>
    <t>Первоначальная стоимость на 1 января 2024 года</t>
  </si>
  <si>
    <t>Первоначальная стоимость на 31 декабря 2024 года</t>
  </si>
  <si>
    <t>Накопленная амортизация на 1 января 2024 года</t>
  </si>
  <si>
    <t>Накопленная амортизация на 31 декабря 2024 года</t>
  </si>
  <si>
    <t>Балансовая стоимость на 31 декабря 2024 года</t>
  </si>
  <si>
    <t>Первоначальная стоимость на 1 января 2025 года</t>
  </si>
  <si>
    <t>Перевод из одной категории в другую</t>
  </si>
  <si>
    <t>Перевод из актива в форме права пользования</t>
  </si>
  <si>
    <t>Первоначальная стоимость на 31 декабря 2025 года</t>
  </si>
  <si>
    <t>Накопленная амортизация на 1 января 2025 года</t>
  </si>
  <si>
    <t>Накопленная амортизация на 31 декабря 2025 года</t>
  </si>
  <si>
    <t>Балансовая стоимость на 31 декабря 2025 года</t>
  </si>
  <si>
    <t>Балансовая стоимость на 1 января 2023 года</t>
  </si>
  <si>
    <t>Первоначальная стоимость на 31 марта 2023 года</t>
  </si>
  <si>
    <t>Накопленная амортизация на 31 марта 2023 года</t>
  </si>
  <si>
    <t>Балансовая стоимость на 31 марта 2023 года</t>
  </si>
  <si>
    <t>Балансовая стоимость на 1 января 2024 года</t>
  </si>
  <si>
    <t>Первоначальная стоимость на 31 марта  2024 года</t>
  </si>
  <si>
    <t>Накопленная амортизация на 31 марта 2024 года</t>
  </si>
  <si>
    <t>Балансовая стоимость на 31 марта 2024 года</t>
  </si>
  <si>
    <t>Первоначальная стоимость на 30 июня 2023 года</t>
  </si>
  <si>
    <t>Накопленная амортизация на 30 июня 2023 года</t>
  </si>
  <si>
    <t>Балансовая стоимость на 30 июня 2023 года</t>
  </si>
  <si>
    <t>Первоначальная стоимость на 30 июня  2024 года</t>
  </si>
  <si>
    <t>Накопленная амортизация на 30 июня 2024 года</t>
  </si>
  <si>
    <t>Балансовая стоимость на 30 июня 2024 года</t>
  </si>
  <si>
    <t>Балансовая стоимость на 1 января 2025 года</t>
  </si>
  <si>
    <t>Первоначальная стоимость на 1 января 2025 года</t>
  </si>
  <si>
    <t>Первоначальная стоимость на 30 июня 2025 года</t>
  </si>
  <si>
    <t>Накопленная амортизация на 30 июня 2025 года</t>
  </si>
  <si>
    <t>Балансовая стоимость на 30 июня 2025 года</t>
  </si>
  <si>
    <t>НЕМАТЕРИАЛЬНЫЕ АКТИВЫ</t>
  </si>
  <si>
    <t>Права на продукты</t>
  </si>
  <si>
    <t>Товарные знаки</t>
  </si>
  <si>
    <t>Отношения 
с клиентами</t>
  </si>
  <si>
    <t>Затраты на разработки</t>
  </si>
  <si>
    <t>Прочие НМА</t>
  </si>
  <si>
    <t>Поступление НМА от приобретения дочерней компании</t>
  </si>
  <si>
    <t>(7 554)</t>
  </si>
  <si>
    <t>23 274</t>
  </si>
  <si>
    <t>143 675</t>
  </si>
  <si>
    <t>Первоначальная стоимость на 31 декабря 2025 года</t>
  </si>
  <si>
    <t>Накопленная амортизация на 1 января 2025 года</t>
  </si>
  <si>
    <t>Накопленная амортизация по выбытию</t>
  </si>
  <si>
    <t>Накопленная амортизация на 31 декабря 2025 года</t>
  </si>
  <si>
    <t>Балансовая стоимость на 31 декабря 2025 года</t>
  </si>
  <si>
    <t>Накопленная амортизация на 30 июня 2025 года</t>
  </si>
  <si>
    <t>Балансовая стоимость на 30 июня 2025 года</t>
  </si>
  <si>
    <t>ЗАПАСЫ</t>
  </si>
  <si>
    <t>Комплектующие и полуфабрикаты</t>
  </si>
  <si>
    <t>Сырье и материалы</t>
  </si>
  <si>
    <t>Готовая продукция</t>
  </si>
  <si>
    <t>Незавершенное производство</t>
  </si>
  <si>
    <t>Товары для перепродажи</t>
  </si>
  <si>
    <t>Прочие материалы</t>
  </si>
  <si>
    <t>Резерв под снижение стоимости до чистой цены реализации</t>
  </si>
  <si>
    <t>Итого запасы</t>
  </si>
  <si>
    <t>КРЕДИТОРСКАЯ ЗАДОЛЖЕННОСТЬ</t>
  </si>
  <si>
    <t>Торговая кредиторская задолженность</t>
  </si>
  <si>
    <t>Задолженность по приобретению собственных акций</t>
  </si>
  <si>
    <t>Кредиторская задолженность по капитальным вложениям</t>
  </si>
  <si>
    <t>Задолженность компании по приобретению дочерней компании</t>
  </si>
  <si>
    <t>Прочие обязательства</t>
  </si>
  <si>
    <t>Итого финансовые обязательства в составе кредиторской задолженности</t>
  </si>
  <si>
    <t>Начисленные обязательства по отпускам</t>
  </si>
  <si>
    <t>Начисленные расходы по выплате вознаграждения персоналу</t>
  </si>
  <si>
    <t>Задолженность по социальным взносам</t>
  </si>
  <si>
    <t>Авансы полученные</t>
  </si>
  <si>
    <t>Обязательства по оплате труда, текущие</t>
  </si>
  <si>
    <t>Обязательства перед акционерами по прочим распределениям</t>
  </si>
  <si>
    <t>Итого нефинансовые обязательства в составе кредиторской задолженности</t>
  </si>
  <si>
    <t>Итого торговая и прочая кредиторская задолженность</t>
  </si>
  <si>
    <t>ДЕБИТОРСКАЯ ЗАДОЛЖЕННОСТЬ</t>
  </si>
  <si>
    <t>Торговая дебиторская задолженность</t>
  </si>
  <si>
    <t>Прочая дебиторская задолженность</t>
  </si>
  <si>
    <t>Минус: резерв под ожидаемые кредитные убытки</t>
  </si>
  <si>
    <t>Итого финансовые активы в составе дебиторской задолженности</t>
  </si>
  <si>
    <t>Авансы поставщикам</t>
  </si>
  <si>
    <t>НДС к возмещению</t>
  </si>
  <si>
    <t>Дебиторская задолженность по прочим налогам</t>
  </si>
  <si>
    <t>Итого нефинансовые активы в составе дебиторской задолженности</t>
  </si>
  <si>
    <t>Итого торговая и прочая дебиторская задолженность</t>
  </si>
  <si>
    <t>КРЕДИТЫ И ЗАЙМЫ</t>
  </si>
  <si>
    <t>30 июня 2024</t>
  </si>
  <si>
    <t>Срок погашения</t>
  </si>
  <si>
    <t>Краткосрочные</t>
  </si>
  <si>
    <t>Долгосрочные</t>
  </si>
  <si>
    <t>Банковские кредиты</t>
  </si>
  <si>
    <t>Облигации</t>
  </si>
  <si>
    <t>Прочие кредиты и займы</t>
  </si>
  <si>
    <t>Итого кредиты и займы</t>
  </si>
  <si>
    <t>(1) ЭПС представляет собой эффективную процентную ставку по кредитам и займам, не погашенным на конец года</t>
  </si>
  <si>
    <t>ДЕНЕЖНЫЕ СРЕДСТВА</t>
  </si>
  <si>
    <t>Деньги в кассе и остатки на банковских счетах в рублях</t>
  </si>
  <si>
    <t>Банковские депозиты в рублях</t>
  </si>
  <si>
    <t xml:space="preserve">Остатки денежных средств на банковских счетах в китайских юанях </t>
  </si>
  <si>
    <t>Остатки денежных средств на банковских счетах в долларах США</t>
  </si>
  <si>
    <t>Деньги в кассе и остатки на банковских счетах в прочей валюте</t>
  </si>
  <si>
    <t>Итого денежные средства и их эквиваленты</t>
  </si>
  <si>
    <t>Премия по конвертируемым облигациям</t>
  </si>
  <si>
    <t>Обязательства по конвертируемым облигациям</t>
  </si>
  <si>
    <t>Нетто-изменение денежных средств по сделкам РЕПО на брокерском счете ЗПИФ</t>
  </si>
  <si>
    <t>Поступления от размещения конвертируемых облигаций</t>
  </si>
  <si>
    <t>Расходы на содержание офиса</t>
  </si>
  <si>
    <t>Корпоративные мероприятия</t>
  </si>
  <si>
    <t>Доход от признания чистой инвестиции в аренду</t>
  </si>
  <si>
    <t>Процентный расход по конвертируемым облигациям</t>
  </si>
  <si>
    <t>Акцизы к вычету</t>
  </si>
  <si>
    <t>Расходы на приобретение и техобслуживание ПО</t>
  </si>
  <si>
    <t>ЭПС(1)</t>
  </si>
  <si>
    <t xml:space="preserve">* Начиная с отчетности за 2025 год Компания изменила детализацию общехозяйственных и административных расходов. Для сопоставимости показатели за 2024 и 2025 годы представлены в соответствии с новой структурой раскрытия.
</t>
  </si>
  <si>
    <t>12,05% - 18,8%</t>
  </si>
  <si>
    <t>1% - 31,8%</t>
  </si>
  <si>
    <t>КС ЦБ РФ+2%-3,45%</t>
  </si>
  <si>
    <t>* Номинальная % ставка, ЭПС указаны на 31.12.2025</t>
  </si>
  <si>
    <t>2026-2027</t>
  </si>
  <si>
    <t>2026-2030</t>
  </si>
  <si>
    <t>Номинальная % ставка кредитам и займам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</si>
</sst>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,##0.00;\(#,##0.00\)"/>
    <numFmt numFmtId="166" formatCode="_-* #,##0\ _₽_-;\-* #,##0\ _₽_-;_-* &quot;-&quot;\ _₽_-;_-@_-"/>
    <numFmt numFmtId="167" formatCode="#,##0;\(#,##0\);&quot;-&quot;"/>
  </numFmts>
  <fonts count="32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FF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rgb="FF0070C0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trike/>
      <sz val="12"/>
      <color rgb="FFFF0000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8"/>
      <name val="Arial"/>
      <family val="2"/>
      <charset val="204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7" fillId="0" borderId="0"/>
    <xf numFmtId="0" fontId="30" fillId="0" borderId="0"/>
  </cellStyleXfs>
  <cellXfs count="15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quotePrefix="1" applyFont="1"/>
    <xf numFmtId="0" fontId="15" fillId="0" borderId="0" xfId="1" quotePrefix="1" applyFont="1"/>
    <xf numFmtId="0" fontId="0" fillId="0" borderId="2" xfId="0" applyBorder="1"/>
    <xf numFmtId="0" fontId="15" fillId="0" borderId="0" xfId="1" applyFont="1"/>
    <xf numFmtId="0" fontId="16" fillId="0" borderId="0" xfId="0" applyFont="1" applyAlignment="1">
      <alignment vertical="center" wrapText="1"/>
    </xf>
    <xf numFmtId="0" fontId="14" fillId="0" borderId="0" xfId="1" applyAlignment="1">
      <alignment horizontal="right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164" fontId="18" fillId="0" borderId="0" xfId="0" applyNumberFormat="1" applyFont="1" applyAlignment="1">
      <alignment vertical="center"/>
    </xf>
    <xf numFmtId="164" fontId="4" fillId="0" borderId="0" xfId="0" applyNumberFormat="1" applyFont="1"/>
    <xf numFmtId="164" fontId="0" fillId="0" borderId="0" xfId="0" applyNumberFormat="1"/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23" fillId="0" borderId="0" xfId="0" applyFont="1"/>
    <xf numFmtId="165" fontId="4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7" fontId="6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3" fontId="29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29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64" fontId="20" fillId="0" borderId="2" xfId="0" applyNumberFormat="1" applyFont="1" applyBorder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66" fontId="0" fillId="0" borderId="0" xfId="0" applyNumberFormat="1" applyAlignment="1">
      <alignment vertical="center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3" fontId="0" fillId="0" borderId="0" xfId="0" applyNumberFormat="1"/>
    <xf numFmtId="1" fontId="8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0" fontId="31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/>
    </xf>
    <xf numFmtId="3" fontId="6" fillId="0" borderId="0" xfId="0" applyNumberFormat="1" applyFont="1"/>
    <xf numFmtId="3" fontId="8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quotePrefix="1" applyAlignment="1">
      <alignment horizontal="left" vertical="center" wrapText="1" indent="2"/>
    </xf>
    <xf numFmtId="3" fontId="4" fillId="0" borderId="2" xfId="0" applyNumberFormat="1" applyFont="1" applyBorder="1" applyAlignment="1">
      <alignment horizontal="center" vertical="center"/>
    </xf>
    <xf numFmtId="0" fontId="0" fillId="0" borderId="2" xfId="0" applyBorder="1"/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205632</xdr:colOff>
      <xdr:row>1</xdr:row>
      <xdr:rowOff>19051</xdr:rowOff>
    </xdr:from>
    <xdr:to>
      <xdr:col>4</xdr:col>
      <xdr:colOff>784436</xdr:colOff>
      <xdr:row>6</xdr:row>
      <xdr:rowOff>21902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632" y="216120"/>
          <a:ext cx="3534838" cy="988196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34131</xdr:colOff>
      <xdr:row>0</xdr:row>
      <xdr:rowOff>29936</xdr:rowOff>
    </xdr:from>
    <xdr:to>
      <xdr:col>0</xdr:col>
      <xdr:colOff>1432540</xdr:colOff>
      <xdr:row>0</xdr:row>
      <xdr:rowOff>419815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31" y="29936"/>
          <a:ext cx="1394619" cy="389879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13267</xdr:colOff>
      <xdr:row>0</xdr:row>
      <xdr:rowOff>22678</xdr:rowOff>
    </xdr:from>
    <xdr:to>
      <xdr:col>0</xdr:col>
      <xdr:colOff>1447800</xdr:colOff>
      <xdr:row>0</xdr:row>
      <xdr:rowOff>426560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67" y="22678"/>
          <a:ext cx="1434533" cy="401037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19617</xdr:colOff>
      <xdr:row>0</xdr:row>
      <xdr:rowOff>29030</xdr:rowOff>
    </xdr:from>
    <xdr:to>
      <xdr:col>0</xdr:col>
      <xdr:colOff>1355080</xdr:colOff>
      <xdr:row>0</xdr:row>
      <xdr:rowOff>404382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17" y="29030"/>
          <a:ext cx="1339283" cy="374409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138453</xdr:colOff>
      <xdr:row>0</xdr:row>
      <xdr:rowOff>95250</xdr:rowOff>
    </xdr:from>
    <xdr:to>
      <xdr:col>0</xdr:col>
      <xdr:colOff>1670910</xdr:colOff>
      <xdr:row>0</xdr:row>
      <xdr:rowOff>524313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453" y="95250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165667</xdr:colOff>
      <xdr:row>0</xdr:row>
      <xdr:rowOff>95250</xdr:rowOff>
    </xdr:from>
    <xdr:to>
      <xdr:col>0</xdr:col>
      <xdr:colOff>1685746</xdr:colOff>
      <xdr:row>0</xdr:row>
      <xdr:rowOff>516697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667" y="95250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25967</xdr:colOff>
      <xdr:row>0</xdr:row>
      <xdr:rowOff>29936</xdr:rowOff>
    </xdr:from>
    <xdr:to>
      <xdr:col>0</xdr:col>
      <xdr:colOff>1447800</xdr:colOff>
      <xdr:row>0</xdr:row>
      <xdr:rowOff>425505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67" y="29936"/>
          <a:ext cx="1421833" cy="397487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35038</xdr:colOff>
      <xdr:row>0</xdr:row>
      <xdr:rowOff>48078</xdr:rowOff>
    </xdr:from>
    <xdr:to>
      <xdr:col>0</xdr:col>
      <xdr:colOff>1555074</xdr:colOff>
      <xdr:row>0</xdr:row>
      <xdr:rowOff>463451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38" y="46173"/>
          <a:ext cx="1523891" cy="41573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19617</xdr:colOff>
      <xdr:row>0</xdr:row>
      <xdr:rowOff>23586</xdr:rowOff>
    </xdr:from>
    <xdr:to>
      <xdr:col>0</xdr:col>
      <xdr:colOff>1530145</xdr:colOff>
      <xdr:row>0</xdr:row>
      <xdr:rowOff>450723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17" y="23586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63160</xdr:colOff>
      <xdr:row>0</xdr:row>
      <xdr:rowOff>49892</xdr:rowOff>
    </xdr:from>
    <xdr:to>
      <xdr:col>0</xdr:col>
      <xdr:colOff>1586996</xdr:colOff>
      <xdr:row>0</xdr:row>
      <xdr:rowOff>480812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60" y="49892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25966</xdr:colOff>
      <xdr:row>0</xdr:row>
      <xdr:rowOff>41728</xdr:rowOff>
    </xdr:from>
    <xdr:to>
      <xdr:col>0</xdr:col>
      <xdr:colOff>1546013</xdr:colOff>
      <xdr:row>0</xdr:row>
      <xdr:rowOff>463161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66" y="41728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38446</xdr:colOff>
      <xdr:row>0</xdr:row>
      <xdr:rowOff>24424</xdr:rowOff>
    </xdr:from>
    <xdr:to>
      <xdr:col>0</xdr:col>
      <xdr:colOff>1514084</xdr:colOff>
      <xdr:row>0</xdr:row>
      <xdr:rowOff>446613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46" y="24424"/>
          <a:ext cx="1472806" cy="411737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24036</xdr:colOff>
      <xdr:row>0</xdr:row>
      <xdr:rowOff>56175</xdr:rowOff>
    </xdr:from>
    <xdr:ext cx="1379314" cy="3856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36" y="56175"/>
          <a:ext cx="1379314" cy="385600"/>
        </a:xfrm>
        <a:prstGeom prst="rect">
          <a:avLst/>
        </a:prstGeom>
        <a:noFill/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35801</xdr:colOff>
      <xdr:row>0</xdr:row>
      <xdr:rowOff>33420</xdr:rowOff>
    </xdr:from>
    <xdr:to>
      <xdr:col>0</xdr:col>
      <xdr:colOff>1480147</xdr:colOff>
      <xdr:row>0</xdr:row>
      <xdr:rowOff>439814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01" y="33420"/>
          <a:ext cx="1443749" cy="403613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26059</xdr:colOff>
      <xdr:row>0</xdr:row>
      <xdr:rowOff>32928</xdr:rowOff>
    </xdr:from>
    <xdr:to>
      <xdr:col>0</xdr:col>
      <xdr:colOff>1468705</xdr:colOff>
      <xdr:row>0</xdr:row>
      <xdr:rowOff>446719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59" y="32928"/>
          <a:ext cx="1428091" cy="399236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14174</xdr:colOff>
      <xdr:row>0</xdr:row>
      <xdr:rowOff>22680</xdr:rowOff>
    </xdr:from>
    <xdr:to>
      <xdr:col>0</xdr:col>
      <xdr:colOff>1396348</xdr:colOff>
      <xdr:row>0</xdr:row>
      <xdr:rowOff>403847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74" y="22680"/>
          <a:ext cx="1382826" cy="386582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97631</xdr:colOff>
      <xdr:row>0</xdr:row>
      <xdr:rowOff>40821</xdr:rowOff>
    </xdr:from>
    <xdr:to>
      <xdr:col>0</xdr:col>
      <xdr:colOff>1606274</xdr:colOff>
      <xdr:row>0</xdr:row>
      <xdr:rowOff>463215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1" y="40821"/>
          <a:ext cx="1514366" cy="42335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41388</xdr:colOff>
      <xdr:row>0</xdr:row>
      <xdr:rowOff>21771</xdr:rowOff>
    </xdr:from>
    <xdr:to>
      <xdr:col>0</xdr:col>
      <xdr:colOff>1506519</xdr:colOff>
      <xdr:row>0</xdr:row>
      <xdr:rowOff>440300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88" y="21771"/>
          <a:ext cx="1469912" cy="410927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12360</xdr:colOff>
      <xdr:row>0</xdr:row>
      <xdr:rowOff>21773</xdr:rowOff>
    </xdr:from>
    <xdr:to>
      <xdr:col>0</xdr:col>
      <xdr:colOff>1393795</xdr:colOff>
      <xdr:row>0</xdr:row>
      <xdr:rowOff>405281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60" y="21773"/>
          <a:ext cx="1371940" cy="383538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r@promomed.pro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8:J43"/>
  <sheetViews>
    <sheetView showGridLines="0" tabSelected="1" zoomScale="70" zoomScaleNormal="70" workbookViewId="0">
      <selection activeCell="C8" sqref="C8"/>
    </sheetView>
  </sheetViews>
  <sheetFormatPr defaultRowHeight="15.75" x14ac:dyDescent="0.5"/>
  <cols>
    <col min="4" max="4" width="13" bestFit="1" customWidth="1"/>
    <col min="5" max="5" width="13.25" bestFit="1" customWidth="1"/>
  </cols>
  <sheetData>
    <row r="8" spans="3:5" ht="25.5" customHeight="1" x14ac:dyDescent="0.75">
      <c r="C8" s="32" t="s">
        <v>29</v>
      </c>
    </row>
    <row r="10" spans="3:5" ht="25.5" customHeight="1" x14ac:dyDescent="0.75">
      <c r="D10" s="31" t="s">
        <v>30</v>
      </c>
    </row>
    <row r="12" spans="3:5" ht="25.5" customHeight="1" x14ac:dyDescent="0.75">
      <c r="D12" s="31" t="s">
        <v>31</v>
      </c>
    </row>
    <row r="14" spans="3:5" ht="25.5" customHeight="1" x14ac:dyDescent="0.75">
      <c r="C14" s="32" t="s">
        <v>32</v>
      </c>
    </row>
    <row r="15" spans="3:5" ht="25.5" customHeight="1" x14ac:dyDescent="0.75">
      <c r="D15" s="31" t="s">
        <v>33</v>
      </c>
    </row>
    <row r="16" spans="3:5" ht="25.5" customHeight="1" x14ac:dyDescent="0.75">
      <c r="E16" s="34" t="s">
        <v>34</v>
      </c>
    </row>
    <row r="17" spans="4:5" ht="25.5" customHeight="1" x14ac:dyDescent="0.75">
      <c r="E17" s="34" t="s">
        <v>35</v>
      </c>
    </row>
    <row r="18" spans="4:5" ht="25.5" customHeight="1" x14ac:dyDescent="0.75">
      <c r="E18" s="34" t="s">
        <v>36</v>
      </c>
    </row>
    <row r="19" spans="4:5" ht="25.5" customHeight="1" x14ac:dyDescent="0.75">
      <c r="E19" s="34" t="s">
        <v>37</v>
      </c>
    </row>
    <row r="20" spans="4:5" ht="25.5" customHeight="1" x14ac:dyDescent="0.75">
      <c r="D20" s="31" t="s">
        <v>38</v>
      </c>
    </row>
    <row r="21" spans="4:5" ht="25.5" customHeight="1" x14ac:dyDescent="0.75">
      <c r="E21" s="34" t="s">
        <v>39</v>
      </c>
    </row>
    <row r="22" spans="4:5" ht="25.5" customHeight="1" x14ac:dyDescent="0.75">
      <c r="E22" s="34" t="s">
        <v>40</v>
      </c>
    </row>
    <row r="23" spans="4:5" ht="25.5" customHeight="1" x14ac:dyDescent="0.75">
      <c r="E23" s="34" t="s">
        <v>41</v>
      </c>
    </row>
    <row r="24" spans="4:5" ht="25.5" customHeight="1" x14ac:dyDescent="0.75">
      <c r="E24" s="34" t="s">
        <v>42</v>
      </c>
    </row>
    <row r="25" spans="4:5" ht="25.5" customHeight="1" x14ac:dyDescent="0.75">
      <c r="E25" s="34" t="s">
        <v>43</v>
      </c>
    </row>
    <row r="26" spans="4:5" ht="25.5" customHeight="1" x14ac:dyDescent="0.75">
      <c r="E26" s="34" t="s">
        <v>44</v>
      </c>
    </row>
    <row r="27" spans="4:5" ht="25.5" customHeight="1" x14ac:dyDescent="0.75">
      <c r="E27" s="34" t="s">
        <v>45</v>
      </c>
    </row>
    <row r="28" spans="4:5" ht="25.5" customHeight="1" x14ac:dyDescent="0.75">
      <c r="D28" s="31" t="s">
        <v>46</v>
      </c>
    </row>
    <row r="29" spans="4:5" ht="25.5" customHeight="1" x14ac:dyDescent="0.75">
      <c r="E29" s="34" t="s">
        <v>47</v>
      </c>
    </row>
    <row r="30" spans="4:5" ht="25.5" customHeight="1" x14ac:dyDescent="0.75">
      <c r="E30" s="34" t="s">
        <v>48</v>
      </c>
    </row>
    <row r="31" spans="4:5" ht="25.5" customHeight="1" x14ac:dyDescent="0.75">
      <c r="E31" s="34" t="s">
        <v>49</v>
      </c>
    </row>
    <row r="32" spans="4:5" ht="25.5" customHeight="1" x14ac:dyDescent="0.75">
      <c r="E32" s="34" t="s">
        <v>50</v>
      </c>
    </row>
    <row r="33" spans="3:10" ht="25.5" customHeight="1" x14ac:dyDescent="0.75">
      <c r="E33" s="34" t="s">
        <v>51</v>
      </c>
    </row>
    <row r="34" spans="3:10" ht="25.5" customHeight="1" x14ac:dyDescent="0.75">
      <c r="E34" s="34" t="s">
        <v>52</v>
      </c>
    </row>
    <row r="35" spans="3:10" ht="25.5" customHeight="1" x14ac:dyDescent="0.75">
      <c r="E35" s="34" t="s">
        <v>53</v>
      </c>
    </row>
    <row r="37" spans="3:10" x14ac:dyDescent="0.5">
      <c r="C37" s="35"/>
      <c r="D37" s="35"/>
      <c r="E37" s="35"/>
      <c r="F37" s="35"/>
      <c r="G37" s="35"/>
      <c r="H37" s="35"/>
      <c r="I37" s="35"/>
      <c r="J37" s="35"/>
    </row>
    <row r="39" spans="3:10" ht="25.5" customHeight="1" x14ac:dyDescent="0.75">
      <c r="C39" s="32" t="s">
        <v>54</v>
      </c>
    </row>
    <row r="41" spans="3:10" ht="25.5" customHeight="1" x14ac:dyDescent="0.75">
      <c r="C41" s="36" t="s">
        <v>55</v>
      </c>
    </row>
    <row r="43" spans="3:10" ht="25.5" customHeight="1" x14ac:dyDescent="0.75">
      <c r="C43" s="33" t="s">
        <v>56</v>
      </c>
    </row>
  </sheetData>
  <hyperlinks>
    <hyperlink ref="E16" location="PL!A1" display="- PL (Отчет о прибылях и убытках)" xr:uid="{00000000-0004-0000-0000-000000000000}"/>
    <hyperlink ref="E17" location="'BS '!A1" display="- BS (Балансовый отчет)" xr:uid="{00000000-0004-0000-0000-000001000000}"/>
    <hyperlink ref="E18" location="CE!A1" display="- CE (Отчет об изменениях в капитале)" xr:uid="{00000000-0004-0000-0000-000002000000}"/>
    <hyperlink ref="E19" location="CF!A1" display="- CF (Отчет о движении денежных средств)" xr:uid="{00000000-0004-0000-0000-000003000000}"/>
    <hyperlink ref="E21" location="Выручка!A1" display="- Выручка" xr:uid="{00000000-0004-0000-0000-000004000000}"/>
    <hyperlink ref="E22" location="Себестоимость!A1" display="- Себестоимость" xr:uid="{00000000-0004-0000-0000-000005000000}"/>
    <hyperlink ref="E23" location="'Коммерческие расходы'!A1" display="- Коммерческие расходы" xr:uid="{00000000-0004-0000-0000-000006000000}"/>
    <hyperlink ref="E24" location="'Административые расходы'!A1" display="- Административные расходы" xr:uid="{00000000-0004-0000-0000-000007000000}"/>
    <hyperlink ref="E25" location="'Прочие ДиР'!A1" display="- Прочие доходы и расходы" xr:uid="{00000000-0004-0000-0000-000008000000}"/>
    <hyperlink ref="E26" location="'Финансовые ДиР'!A1" display="- Финансовые доходы и расходы" xr:uid="{00000000-0004-0000-0000-000009000000}"/>
    <hyperlink ref="E27" location="'Налог на прибыль'!A1" display="- Налог на прибыль" xr:uid="{00000000-0004-0000-0000-00000A000000}"/>
    <hyperlink ref="E29" location="ОС!A1" display="- ОС (Основные средства)" xr:uid="{00000000-0004-0000-0000-00000B000000}"/>
    <hyperlink ref="E30" location="НМА!A1" display="- НМА (Нематериальные активы)" xr:uid="{00000000-0004-0000-0000-00000C000000}"/>
    <hyperlink ref="E31" location="Запасы!A1" display="- Запасы" xr:uid="{00000000-0004-0000-0000-00000D000000}"/>
    <hyperlink ref="E32" location="КЗ!A1" display="- КЗ (Кредиторская задолженность)" xr:uid="{00000000-0004-0000-0000-00000E000000}"/>
    <hyperlink ref="E33" location="ДЗ!A1" display="- ДЗ (Дебиторская задолженность)" xr:uid="{00000000-0004-0000-0000-00000F000000}"/>
    <hyperlink ref="E34" location="ДС!A1" display="- ДС (Денежные средства)" xr:uid="{00000000-0004-0000-0000-000010000000}"/>
    <hyperlink ref="E35" location="КиЗ!A1" display="- КиЗ (Кредиты и займы)" xr:uid="{00000000-0004-0000-0000-000011000000}"/>
    <hyperlink ref="C41" r:id="rId1" xr:uid="{00000000-0004-0000-0000-000012000000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"/>
  <sheetViews>
    <sheetView showGridLines="0" zoomScale="70" zoomScaleNormal="70" workbookViewId="0">
      <pane xSplit="1" ySplit="3" topLeftCell="B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8.75" style="21" customWidth="1"/>
    <col min="2" max="7" width="11.25" style="21" customWidth="1"/>
  </cols>
  <sheetData>
    <row r="1" spans="1:8" ht="45.7" customHeight="1" x14ac:dyDescent="0.5">
      <c r="A1" s="38" t="s">
        <v>0</v>
      </c>
    </row>
    <row r="2" spans="1:8" ht="27" customHeight="1" x14ac:dyDescent="0.5">
      <c r="A2" s="39" t="s">
        <v>271</v>
      </c>
    </row>
    <row r="3" spans="1:8" s="7" customFormat="1" x14ac:dyDescent="0.5">
      <c r="A3" s="37" t="s">
        <v>272</v>
      </c>
      <c r="B3" s="136">
        <v>2019</v>
      </c>
      <c r="C3" s="136">
        <v>2020</v>
      </c>
      <c r="D3" s="136">
        <v>2021</v>
      </c>
      <c r="E3" s="136">
        <v>2022</v>
      </c>
      <c r="F3" s="136">
        <v>2023</v>
      </c>
      <c r="G3" s="136">
        <v>2024</v>
      </c>
      <c r="H3" s="136">
        <v>2025</v>
      </c>
    </row>
    <row r="4" spans="1:8" x14ac:dyDescent="0.5">
      <c r="A4" s="16" t="s">
        <v>273</v>
      </c>
      <c r="B4" s="41" t="s">
        <v>14</v>
      </c>
      <c r="C4" s="41" t="s">
        <v>14</v>
      </c>
      <c r="D4" s="41" t="s">
        <v>14</v>
      </c>
      <c r="E4" s="41">
        <v>49386</v>
      </c>
      <c r="F4" s="41">
        <v>50986</v>
      </c>
      <c r="G4" s="41">
        <v>3656</v>
      </c>
      <c r="H4" s="41">
        <v>5504</v>
      </c>
    </row>
    <row r="5" spans="1:8" ht="31.5" x14ac:dyDescent="0.5">
      <c r="A5" s="16" t="s">
        <v>444</v>
      </c>
      <c r="B5" s="41" t="s">
        <v>14</v>
      </c>
      <c r="C5" s="41" t="s">
        <v>14</v>
      </c>
      <c r="D5" s="41" t="s">
        <v>14</v>
      </c>
      <c r="E5" s="41" t="s">
        <v>14</v>
      </c>
      <c r="F5" s="41" t="s">
        <v>14</v>
      </c>
      <c r="G5" s="41" t="s">
        <v>14</v>
      </c>
      <c r="H5" s="41">
        <v>33822</v>
      </c>
    </row>
    <row r="6" spans="1:8" ht="47.25" customHeight="1" x14ac:dyDescent="0.5">
      <c r="A6" s="16" t="s">
        <v>274</v>
      </c>
      <c r="B6" s="41" t="s">
        <v>14</v>
      </c>
      <c r="C6" s="41" t="s">
        <v>14</v>
      </c>
      <c r="D6" s="41">
        <v>2690</v>
      </c>
      <c r="E6" s="41">
        <v>37366</v>
      </c>
      <c r="F6" s="41">
        <v>8713</v>
      </c>
      <c r="G6" s="41">
        <v>9697</v>
      </c>
      <c r="H6" s="41">
        <v>13999</v>
      </c>
    </row>
    <row r="7" spans="1:8" ht="31.5" customHeight="1" x14ac:dyDescent="0.5">
      <c r="A7" s="16" t="s">
        <v>275</v>
      </c>
      <c r="B7" s="41" t="s">
        <v>14</v>
      </c>
      <c r="C7" s="41" t="s">
        <v>14</v>
      </c>
      <c r="D7" s="41" t="s">
        <v>14</v>
      </c>
      <c r="E7" s="41">
        <v>31814</v>
      </c>
      <c r="F7" s="41" t="s">
        <v>14</v>
      </c>
      <c r="G7" s="41" t="s">
        <v>14</v>
      </c>
      <c r="H7" s="41" t="s">
        <v>14</v>
      </c>
    </row>
    <row r="8" spans="1:8" x14ac:dyDescent="0.5">
      <c r="A8" s="16" t="s">
        <v>276</v>
      </c>
      <c r="B8" s="41" t="s">
        <v>14</v>
      </c>
      <c r="C8" s="41" t="s">
        <v>14</v>
      </c>
      <c r="D8" s="41">
        <v>16533</v>
      </c>
      <c r="E8" s="41">
        <v>22335</v>
      </c>
      <c r="F8" s="41">
        <v>28709</v>
      </c>
      <c r="G8" s="41">
        <v>30520</v>
      </c>
      <c r="H8" s="41">
        <v>30972</v>
      </c>
    </row>
    <row r="9" spans="1:8" x14ac:dyDescent="0.5">
      <c r="A9" s="137" t="s">
        <v>277</v>
      </c>
      <c r="B9" s="138"/>
      <c r="C9" s="138"/>
      <c r="D9" s="61">
        <f>SUM(D4:D8)</f>
        <v>19223</v>
      </c>
      <c r="E9" s="61">
        <f>SUM(E4:E8)</f>
        <v>140901</v>
      </c>
      <c r="F9" s="61">
        <f>SUM(F4:F8)</f>
        <v>88408</v>
      </c>
      <c r="G9" s="61">
        <v>43873</v>
      </c>
      <c r="H9" s="61">
        <v>84297</v>
      </c>
    </row>
    <row r="10" spans="1:8" x14ac:dyDescent="0.5">
      <c r="A10" s="139"/>
      <c r="B10" s="140"/>
      <c r="C10" s="140"/>
      <c r="D10" s="140"/>
      <c r="E10" s="140"/>
      <c r="F10" s="140"/>
      <c r="G10" s="140"/>
      <c r="H10" s="140"/>
    </row>
    <row r="11" spans="1:8" ht="31.5" customHeight="1" x14ac:dyDescent="0.5">
      <c r="A11" s="141" t="s">
        <v>278</v>
      </c>
      <c r="B11" s="41">
        <v>34316</v>
      </c>
      <c r="C11" s="41">
        <v>86393</v>
      </c>
      <c r="D11" s="62">
        <v>58950</v>
      </c>
      <c r="E11" s="41">
        <v>68642</v>
      </c>
      <c r="F11" s="41">
        <v>61495</v>
      </c>
      <c r="G11" s="41">
        <v>112890</v>
      </c>
      <c r="H11" s="41">
        <v>144005</v>
      </c>
    </row>
    <row r="12" spans="1:8" x14ac:dyDescent="0.5">
      <c r="A12" s="141" t="s">
        <v>279</v>
      </c>
      <c r="B12" s="41">
        <v>9000</v>
      </c>
      <c r="C12" s="41">
        <v>12072</v>
      </c>
      <c r="D12" s="62">
        <v>2894</v>
      </c>
      <c r="E12" s="41">
        <v>38665</v>
      </c>
      <c r="F12" s="41">
        <v>4962</v>
      </c>
      <c r="G12" s="41">
        <v>3114</v>
      </c>
      <c r="H12" s="41">
        <v>2260</v>
      </c>
    </row>
    <row r="13" spans="1:8" x14ac:dyDescent="0.5">
      <c r="A13" s="142" t="s">
        <v>280</v>
      </c>
      <c r="B13" s="41" t="s">
        <v>14</v>
      </c>
      <c r="C13" s="41">
        <v>184512</v>
      </c>
      <c r="D13" s="41" t="s">
        <v>14</v>
      </c>
      <c r="E13" s="41" t="s">
        <v>14</v>
      </c>
      <c r="F13" s="41" t="s">
        <v>14</v>
      </c>
      <c r="G13" s="41" t="s">
        <v>14</v>
      </c>
      <c r="H13" s="41" t="s">
        <v>14</v>
      </c>
    </row>
    <row r="14" spans="1:8" x14ac:dyDescent="0.5">
      <c r="A14" s="143" t="s">
        <v>281</v>
      </c>
      <c r="B14" s="41">
        <v>1721</v>
      </c>
      <c r="C14" s="41" t="s">
        <v>14</v>
      </c>
      <c r="D14" s="41" t="s">
        <v>14</v>
      </c>
      <c r="E14" s="41" t="s">
        <v>14</v>
      </c>
      <c r="F14" s="41" t="s">
        <v>14</v>
      </c>
      <c r="G14" s="41" t="s">
        <v>14</v>
      </c>
      <c r="H14" s="41" t="s">
        <v>14</v>
      </c>
    </row>
    <row r="15" spans="1:8" x14ac:dyDescent="0.5">
      <c r="A15" s="141" t="s">
        <v>244</v>
      </c>
      <c r="B15" s="41">
        <v>1283</v>
      </c>
      <c r="C15" s="41">
        <v>5375</v>
      </c>
      <c r="D15" s="62">
        <v>11062</v>
      </c>
      <c r="E15" s="41">
        <v>50140</v>
      </c>
      <c r="F15" s="41">
        <v>19471</v>
      </c>
      <c r="G15" s="41">
        <v>48539</v>
      </c>
      <c r="H15" s="41">
        <v>44913</v>
      </c>
    </row>
    <row r="16" spans="1:8" x14ac:dyDescent="0.5">
      <c r="A16" s="137" t="s">
        <v>282</v>
      </c>
      <c r="B16" s="61">
        <f>SUM(B11:B15)</f>
        <v>46320</v>
      </c>
      <c r="C16" s="61">
        <f>SUM(C11:C15)</f>
        <v>288352</v>
      </c>
      <c r="D16" s="61">
        <f>SUM(D11:D15)</f>
        <v>72906</v>
      </c>
      <c r="E16" s="61">
        <f>SUM(E11:E15)</f>
        <v>157447</v>
      </c>
      <c r="F16" s="61">
        <f>SUM(F11:F15)</f>
        <v>85928</v>
      </c>
      <c r="G16" s="61">
        <v>164543</v>
      </c>
      <c r="H16" s="61">
        <v>191178</v>
      </c>
    </row>
  </sheetData>
  <hyperlinks>
    <hyperlink ref="A1" location="'Титульный лист'!A1" display="← Обратно к содержанию" xr:uid="{00000000-0004-0000-0A00-000000000000}"/>
  </hyperlink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"/>
  <sheetViews>
    <sheetView showGridLines="0" zoomScale="70" zoomScaleNormal="70" workbookViewId="0">
      <pane xSplit="1" ySplit="3" topLeftCell="E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9.75" style="21" customWidth="1"/>
    <col min="2" max="11" width="11" style="21" customWidth="1"/>
    <col min="12" max="12" width="11" style="144" customWidth="1"/>
  </cols>
  <sheetData>
    <row r="1" spans="1:13" ht="46.15" customHeight="1" x14ac:dyDescent="0.5">
      <c r="A1" s="38" t="s">
        <v>0</v>
      </c>
    </row>
    <row r="2" spans="1:13" ht="27" customHeight="1" x14ac:dyDescent="0.5">
      <c r="A2" s="39" t="s">
        <v>283</v>
      </c>
    </row>
    <row r="3" spans="1:13" s="7" customFormat="1" x14ac:dyDescent="0.5">
      <c r="A3" s="37" t="s">
        <v>272</v>
      </c>
      <c r="B3" s="70">
        <v>2019</v>
      </c>
      <c r="C3" s="70">
        <v>2020</v>
      </c>
      <c r="D3" s="70">
        <v>2021</v>
      </c>
      <c r="E3" s="70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145" t="s">
        <v>7</v>
      </c>
      <c r="M3" s="69">
        <v>2025</v>
      </c>
    </row>
    <row r="4" spans="1:13" x14ac:dyDescent="0.5">
      <c r="A4" s="16" t="s">
        <v>284</v>
      </c>
      <c r="B4" s="62">
        <v>31103</v>
      </c>
      <c r="C4" s="62">
        <v>22225</v>
      </c>
      <c r="D4" s="62">
        <v>35888</v>
      </c>
      <c r="E4" s="41">
        <v>57369</v>
      </c>
      <c r="F4" s="41">
        <v>9294</v>
      </c>
      <c r="G4" s="41">
        <v>60174</v>
      </c>
      <c r="H4" s="41">
        <v>143814</v>
      </c>
      <c r="I4" s="41">
        <v>10036</v>
      </c>
      <c r="J4" s="41">
        <v>57759</v>
      </c>
      <c r="K4" s="41">
        <v>334184</v>
      </c>
      <c r="L4" s="144">
        <v>414037</v>
      </c>
      <c r="M4" s="144">
        <v>837045</v>
      </c>
    </row>
    <row r="5" spans="1:13" x14ac:dyDescent="0.5">
      <c r="A5" s="22" t="s">
        <v>285</v>
      </c>
      <c r="B5" s="146">
        <v>31103</v>
      </c>
      <c r="C5" s="146">
        <v>22225</v>
      </c>
      <c r="D5" s="146">
        <v>35888</v>
      </c>
      <c r="E5" s="61">
        <v>57369</v>
      </c>
      <c r="F5" s="61">
        <v>9294</v>
      </c>
      <c r="G5" s="61">
        <f>SUM(G4)</f>
        <v>60174</v>
      </c>
      <c r="H5" s="61">
        <v>143814</v>
      </c>
      <c r="I5" s="61">
        <v>10036</v>
      </c>
      <c r="J5" s="61">
        <f>SUM(J4)</f>
        <v>57759</v>
      </c>
      <c r="K5" s="61">
        <v>334184</v>
      </c>
      <c r="L5" s="147">
        <v>414037</v>
      </c>
      <c r="M5" s="147">
        <v>837045</v>
      </c>
    </row>
    <row r="6" spans="1:13" x14ac:dyDescent="0.5">
      <c r="A6" s="17"/>
      <c r="B6" s="63"/>
      <c r="C6" s="63"/>
      <c r="D6" s="63"/>
      <c r="E6" s="42"/>
      <c r="F6" s="42"/>
      <c r="G6" s="42"/>
      <c r="H6" s="42"/>
      <c r="I6" s="42"/>
      <c r="J6" s="42"/>
      <c r="K6" s="42"/>
      <c r="M6" s="42"/>
    </row>
    <row r="7" spans="1:13" ht="31.5" customHeight="1" x14ac:dyDescent="0.5">
      <c r="A7" s="16" t="s">
        <v>286</v>
      </c>
      <c r="B7" s="62">
        <v>166380</v>
      </c>
      <c r="C7" s="62">
        <v>187314</v>
      </c>
      <c r="D7" s="62">
        <v>343447</v>
      </c>
      <c r="E7" s="41">
        <v>734391</v>
      </c>
      <c r="F7" s="41">
        <v>289359</v>
      </c>
      <c r="G7" s="41">
        <v>676834</v>
      </c>
      <c r="H7" s="41">
        <v>1675426</v>
      </c>
      <c r="I7" s="41">
        <v>615044</v>
      </c>
      <c r="J7" s="41">
        <v>1294156</v>
      </c>
      <c r="K7" s="41">
        <v>2900941</v>
      </c>
      <c r="L7" s="90">
        <v>1824018</v>
      </c>
      <c r="M7" s="90">
        <v>4168375</v>
      </c>
    </row>
    <row r="8" spans="1:13" x14ac:dyDescent="0.5">
      <c r="A8" s="148" t="s">
        <v>287</v>
      </c>
      <c r="B8" s="62">
        <v>-78956</v>
      </c>
      <c r="C8" s="62">
        <v>-97570</v>
      </c>
      <c r="D8" s="62">
        <v>-91731</v>
      </c>
      <c r="E8" s="41">
        <v>-526633</v>
      </c>
      <c r="F8" s="41">
        <v>-158455</v>
      </c>
      <c r="G8" s="41">
        <v>-310299</v>
      </c>
      <c r="H8" s="41">
        <v>-732201</v>
      </c>
      <c r="I8" s="41">
        <v>-262415</v>
      </c>
      <c r="J8" s="41">
        <v>-532232</v>
      </c>
      <c r="K8" s="41">
        <v>-1155242</v>
      </c>
      <c r="L8" s="41">
        <v>-631072</v>
      </c>
      <c r="M8" s="41">
        <v>-1278873</v>
      </c>
    </row>
    <row r="9" spans="1:13" x14ac:dyDescent="0.5">
      <c r="A9" s="16" t="s">
        <v>288</v>
      </c>
      <c r="B9" s="62">
        <v>35287</v>
      </c>
      <c r="C9" s="62">
        <v>32347</v>
      </c>
      <c r="D9" s="62">
        <v>21329</v>
      </c>
      <c r="E9" s="41">
        <v>21540</v>
      </c>
      <c r="F9" s="41">
        <v>12024</v>
      </c>
      <c r="G9" s="41">
        <v>25752</v>
      </c>
      <c r="H9" s="41">
        <v>42846</v>
      </c>
      <c r="I9" s="41">
        <v>12543</v>
      </c>
      <c r="J9" s="41">
        <v>25142</v>
      </c>
      <c r="K9" s="41">
        <v>55373</v>
      </c>
      <c r="L9" s="90">
        <v>44487</v>
      </c>
      <c r="M9" s="90">
        <v>106672</v>
      </c>
    </row>
    <row r="10" spans="1:13" x14ac:dyDescent="0.5">
      <c r="A10" s="16" t="s">
        <v>289</v>
      </c>
      <c r="B10" s="62">
        <v>73898</v>
      </c>
      <c r="C10" s="62">
        <v>81029</v>
      </c>
      <c r="D10" s="62">
        <v>102079</v>
      </c>
      <c r="E10" s="41">
        <v>150621</v>
      </c>
      <c r="F10" s="41">
        <v>55692</v>
      </c>
      <c r="G10" s="41">
        <v>85263</v>
      </c>
      <c r="H10" s="41">
        <v>169282</v>
      </c>
      <c r="I10" s="41">
        <v>121166</v>
      </c>
      <c r="J10" s="41">
        <v>220452</v>
      </c>
      <c r="K10" s="41">
        <v>401203</v>
      </c>
      <c r="L10" s="90">
        <v>241729</v>
      </c>
      <c r="M10" s="90">
        <v>1180096</v>
      </c>
    </row>
    <row r="11" spans="1:13" ht="31.5" x14ac:dyDescent="0.5">
      <c r="A11" s="16" t="s">
        <v>445</v>
      </c>
      <c r="B11" s="53" t="s">
        <v>14</v>
      </c>
      <c r="C11" s="53" t="s">
        <v>14</v>
      </c>
      <c r="D11" s="53" t="s">
        <v>14</v>
      </c>
      <c r="E11" s="53" t="s">
        <v>14</v>
      </c>
      <c r="F11" s="53" t="s">
        <v>14</v>
      </c>
      <c r="G11" s="53" t="s">
        <v>14</v>
      </c>
      <c r="H11" s="53" t="s">
        <v>14</v>
      </c>
      <c r="I11" s="53" t="s">
        <v>14</v>
      </c>
      <c r="J11" s="53" t="s">
        <v>14</v>
      </c>
      <c r="K11" s="53" t="s">
        <v>14</v>
      </c>
      <c r="L11" s="53" t="s">
        <v>14</v>
      </c>
      <c r="M11" s="90">
        <v>340737</v>
      </c>
    </row>
    <row r="12" spans="1:13" ht="31.5" customHeight="1" x14ac:dyDescent="0.5">
      <c r="A12" s="16" t="s">
        <v>290</v>
      </c>
      <c r="B12" s="53" t="s">
        <v>14</v>
      </c>
      <c r="C12" s="53" t="s">
        <v>14</v>
      </c>
      <c r="D12" s="53" t="s">
        <v>14</v>
      </c>
      <c r="E12" s="53" t="s">
        <v>14</v>
      </c>
      <c r="F12" s="53" t="s">
        <v>14</v>
      </c>
      <c r="G12" s="53" t="s">
        <v>14</v>
      </c>
      <c r="H12" s="53" t="s">
        <v>14</v>
      </c>
      <c r="I12" s="53" t="s">
        <v>14</v>
      </c>
      <c r="J12" s="53" t="s">
        <v>14</v>
      </c>
      <c r="K12" s="41">
        <v>195989</v>
      </c>
      <c r="L12" s="90">
        <v>677370</v>
      </c>
      <c r="M12" s="90">
        <v>450826</v>
      </c>
    </row>
    <row r="13" spans="1:13" x14ac:dyDescent="0.5">
      <c r="A13" s="16" t="s">
        <v>291</v>
      </c>
      <c r="B13" s="53" t="s">
        <v>14</v>
      </c>
      <c r="C13" s="53" t="s">
        <v>14</v>
      </c>
      <c r="D13" s="53" t="s">
        <v>14</v>
      </c>
      <c r="E13" s="53" t="s">
        <v>14</v>
      </c>
      <c r="F13" s="53" t="s">
        <v>14</v>
      </c>
      <c r="G13" s="53" t="s">
        <v>14</v>
      </c>
      <c r="H13" s="53" t="s">
        <v>14</v>
      </c>
      <c r="I13" s="53" t="s">
        <v>14</v>
      </c>
      <c r="J13" s="53" t="s">
        <v>14</v>
      </c>
      <c r="K13" s="41">
        <v>87582</v>
      </c>
      <c r="L13" s="13" t="s">
        <v>14</v>
      </c>
      <c r="M13" s="13">
        <v>20229</v>
      </c>
    </row>
    <row r="14" spans="1:13" x14ac:dyDescent="0.5">
      <c r="A14" s="22" t="s">
        <v>292</v>
      </c>
      <c r="B14" s="61">
        <f t="shared" ref="B14:J14" si="0">SUM(B7:B10)</f>
        <v>196609</v>
      </c>
      <c r="C14" s="61">
        <f t="shared" si="0"/>
        <v>203120</v>
      </c>
      <c r="D14" s="61">
        <f t="shared" si="0"/>
        <v>375124</v>
      </c>
      <c r="E14" s="61">
        <f t="shared" si="0"/>
        <v>379919</v>
      </c>
      <c r="F14" s="61">
        <f t="shared" si="0"/>
        <v>198620</v>
      </c>
      <c r="G14" s="61">
        <f t="shared" si="0"/>
        <v>477550</v>
      </c>
      <c r="H14" s="61">
        <f t="shared" si="0"/>
        <v>1155353</v>
      </c>
      <c r="I14" s="61">
        <f t="shared" si="0"/>
        <v>486338</v>
      </c>
      <c r="J14" s="61">
        <f t="shared" si="0"/>
        <v>1007518</v>
      </c>
      <c r="K14" s="61">
        <f>SUM(K7:K13)</f>
        <v>2485846</v>
      </c>
      <c r="L14" s="61">
        <v>2156532</v>
      </c>
      <c r="M14" s="61">
        <v>4988062</v>
      </c>
    </row>
    <row r="15" spans="1:13" x14ac:dyDescent="0.5">
      <c r="K15" s="43"/>
      <c r="M15" s="135"/>
    </row>
    <row r="17" spans="11:11" x14ac:dyDescent="0.5">
      <c r="K17" s="43"/>
    </row>
  </sheetData>
  <hyperlinks>
    <hyperlink ref="A1" location="'Титульный лист'!A1" display="← Обратно к содержанию" xr:uid="{00000000-0004-0000-0B00-000000000000}"/>
  </hyperlink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"/>
  <sheetViews>
    <sheetView showGridLines="0" zoomScale="70" zoomScaleNormal="70" workbookViewId="0">
      <pane xSplit="1" ySplit="3" topLeftCell="I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8" x14ac:dyDescent="0.55000000000000004"/>
  <cols>
    <col min="1" max="1" width="34" style="1" customWidth="1"/>
    <col min="2" max="11" width="11" customWidth="1"/>
    <col min="12" max="12" width="11" style="89" customWidth="1"/>
  </cols>
  <sheetData>
    <row r="1" spans="1:13" ht="47.2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88"/>
    </row>
    <row r="2" spans="1:13" ht="27" customHeight="1" x14ac:dyDescent="0.5">
      <c r="A2" s="39" t="s">
        <v>293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88"/>
    </row>
    <row r="3" spans="1:13" s="7" customFormat="1" ht="15.75" customHeight="1" x14ac:dyDescent="0.5">
      <c r="A3" s="37" t="s">
        <v>272</v>
      </c>
      <c r="B3" s="70">
        <v>2019</v>
      </c>
      <c r="C3" s="70">
        <v>2020</v>
      </c>
      <c r="D3" s="70">
        <v>2021</v>
      </c>
      <c r="E3" s="70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69" t="s">
        <v>7</v>
      </c>
      <c r="M3" s="69">
        <v>2025</v>
      </c>
    </row>
    <row r="4" spans="1:13" ht="31.5" customHeight="1" x14ac:dyDescent="0.5">
      <c r="A4" s="16" t="s">
        <v>294</v>
      </c>
      <c r="B4" s="64">
        <v>29626</v>
      </c>
      <c r="C4" s="64">
        <v>-70258</v>
      </c>
      <c r="D4" s="64">
        <v>-751313</v>
      </c>
      <c r="E4" s="55">
        <v>-37379</v>
      </c>
      <c r="F4" s="55">
        <v>69679</v>
      </c>
      <c r="G4" s="55">
        <v>48291</v>
      </c>
      <c r="H4" s="55">
        <v>180954</v>
      </c>
      <c r="I4" s="55">
        <v>130708</v>
      </c>
      <c r="J4" s="55">
        <v>149845</v>
      </c>
      <c r="K4" s="55">
        <v>148696</v>
      </c>
      <c r="L4" s="92">
        <v>-15897</v>
      </c>
      <c r="M4" s="92">
        <v>235595</v>
      </c>
    </row>
    <row r="5" spans="1:13" ht="31.5" customHeight="1" x14ac:dyDescent="0.5">
      <c r="A5" s="16" t="s">
        <v>295</v>
      </c>
      <c r="B5" s="64">
        <v>169693</v>
      </c>
      <c r="C5" s="64">
        <v>815553</v>
      </c>
      <c r="D5" s="64">
        <v>1642361</v>
      </c>
      <c r="E5" s="55">
        <v>1099977</v>
      </c>
      <c r="F5" s="55">
        <v>-110126</v>
      </c>
      <c r="G5" s="55">
        <v>176400</v>
      </c>
      <c r="H5" s="55">
        <v>1034432</v>
      </c>
      <c r="I5" s="55">
        <v>-51143</v>
      </c>
      <c r="J5" s="55">
        <v>450491</v>
      </c>
      <c r="K5" s="55">
        <v>1571179</v>
      </c>
      <c r="L5" s="90">
        <v>572543</v>
      </c>
      <c r="M5" s="90">
        <v>2350659</v>
      </c>
    </row>
    <row r="6" spans="1:13" ht="15.75" customHeight="1" x14ac:dyDescent="0.5">
      <c r="A6" s="16" t="s">
        <v>296</v>
      </c>
      <c r="B6" s="41" t="s">
        <v>14</v>
      </c>
      <c r="C6" s="41" t="s">
        <v>14</v>
      </c>
      <c r="D6" s="41" t="s">
        <v>14</v>
      </c>
      <c r="E6" s="41" t="s">
        <v>14</v>
      </c>
      <c r="F6" s="41" t="s">
        <v>14</v>
      </c>
      <c r="G6" s="41" t="s">
        <v>14</v>
      </c>
      <c r="H6" s="55">
        <v>262190</v>
      </c>
      <c r="I6" s="41" t="s">
        <v>14</v>
      </c>
      <c r="J6" s="41" t="s">
        <v>14</v>
      </c>
      <c r="K6" s="41" t="s">
        <v>14</v>
      </c>
      <c r="L6" s="41" t="s">
        <v>14</v>
      </c>
      <c r="M6" s="41" t="s">
        <v>14</v>
      </c>
    </row>
    <row r="7" spans="1:13" ht="15.75" customHeight="1" x14ac:dyDescent="0.5">
      <c r="A7" s="24" t="s">
        <v>297</v>
      </c>
      <c r="B7" s="57">
        <f t="shared" ref="B7:J7" si="0">SUM(B4:B6)</f>
        <v>199319</v>
      </c>
      <c r="C7" s="57">
        <f t="shared" si="0"/>
        <v>745295</v>
      </c>
      <c r="D7" s="57">
        <f t="shared" si="0"/>
        <v>891048</v>
      </c>
      <c r="E7" s="57">
        <f t="shared" si="0"/>
        <v>1062598</v>
      </c>
      <c r="F7" s="57">
        <f t="shared" si="0"/>
        <v>-40447</v>
      </c>
      <c r="G7" s="57">
        <f t="shared" si="0"/>
        <v>224691</v>
      </c>
      <c r="H7" s="57">
        <f t="shared" si="0"/>
        <v>1477576</v>
      </c>
      <c r="I7" s="57">
        <f t="shared" si="0"/>
        <v>79565</v>
      </c>
      <c r="J7" s="57">
        <f t="shared" si="0"/>
        <v>600336</v>
      </c>
      <c r="K7" s="57">
        <v>1719875</v>
      </c>
      <c r="L7" s="57">
        <v>556646</v>
      </c>
      <c r="M7" s="57">
        <v>2586254</v>
      </c>
    </row>
    <row r="8" spans="1:13" x14ac:dyDescent="0.55000000000000004">
      <c r="L8" s="13"/>
    </row>
    <row r="9" spans="1:13" x14ac:dyDescent="0.55000000000000004">
      <c r="L9" s="13"/>
    </row>
  </sheetData>
  <hyperlinks>
    <hyperlink ref="A1" location="'Титульный лист'!A1" display="← Обратно к содержанию" xr:uid="{00000000-0004-0000-0C00-000000000000}"/>
  </hyperlink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65"/>
  <sheetViews>
    <sheetView showGridLines="0" zoomScale="70" zoomScaleNormal="70" workbookViewId="0"/>
  </sheetViews>
  <sheetFormatPr defaultColWidth="11" defaultRowHeight="15.75" x14ac:dyDescent="0.5"/>
  <cols>
    <col min="1" max="1" width="57.0625" customWidth="1"/>
    <col min="2" max="2" width="19.0625" customWidth="1"/>
    <col min="3" max="3" width="18.5625" style="101" customWidth="1"/>
    <col min="4" max="4" width="19" customWidth="1"/>
    <col min="5" max="5" width="19.5625" customWidth="1"/>
    <col min="6" max="6" width="19.5625" style="101" customWidth="1"/>
    <col min="7" max="7" width="16.75" style="2" customWidth="1"/>
  </cols>
  <sheetData>
    <row r="1" spans="1:7" ht="42.75" customHeight="1" x14ac:dyDescent="0.5">
      <c r="A1" s="38" t="s">
        <v>0</v>
      </c>
      <c r="B1" s="21"/>
      <c r="C1" s="100"/>
      <c r="D1" s="21"/>
      <c r="E1" s="21"/>
      <c r="F1" s="100"/>
    </row>
    <row r="2" spans="1:7" ht="27" customHeight="1" x14ac:dyDescent="0.5">
      <c r="A2" s="39" t="s">
        <v>298</v>
      </c>
      <c r="B2" s="21"/>
      <c r="C2" s="100"/>
      <c r="D2" s="21"/>
      <c r="E2" s="21"/>
      <c r="F2" s="100"/>
    </row>
    <row r="3" spans="1:7" ht="27" customHeight="1" x14ac:dyDescent="0.5">
      <c r="A3" s="17" t="s">
        <v>120</v>
      </c>
      <c r="B3" s="21"/>
      <c r="C3" s="100"/>
      <c r="D3" s="21"/>
      <c r="E3" s="21"/>
      <c r="F3" s="100"/>
    </row>
    <row r="4" spans="1:7" s="3" customFormat="1" ht="31.5" customHeight="1" x14ac:dyDescent="0.5">
      <c r="A4" s="71" t="s">
        <v>272</v>
      </c>
      <c r="B4" s="25" t="s">
        <v>299</v>
      </c>
      <c r="C4" s="25" t="s">
        <v>300</v>
      </c>
      <c r="D4" s="25" t="s">
        <v>301</v>
      </c>
      <c r="E4" s="25" t="s">
        <v>255</v>
      </c>
      <c r="F4" s="25" t="s">
        <v>302</v>
      </c>
      <c r="G4" s="25" t="s">
        <v>303</v>
      </c>
    </row>
    <row r="5" spans="1:7" s="3" customFormat="1" x14ac:dyDescent="0.5">
      <c r="B5" s="81"/>
      <c r="C5" s="81"/>
      <c r="D5" s="81"/>
      <c r="E5" s="81"/>
      <c r="F5" s="81"/>
      <c r="G5" s="81"/>
    </row>
    <row r="6" spans="1:7" s="2" customFormat="1" x14ac:dyDescent="0.5">
      <c r="A6" s="6" t="s">
        <v>304</v>
      </c>
      <c r="B6" s="51">
        <v>121419</v>
      </c>
      <c r="C6" s="51">
        <v>159937</v>
      </c>
      <c r="D6" s="51">
        <v>227312</v>
      </c>
      <c r="E6" s="51">
        <v>10809</v>
      </c>
      <c r="F6" s="51">
        <v>908131</v>
      </c>
      <c r="G6" s="51">
        <v>1427608</v>
      </c>
    </row>
    <row r="7" spans="1:7" x14ac:dyDescent="0.5">
      <c r="A7" s="5" t="s">
        <v>305</v>
      </c>
      <c r="B7" s="65">
        <v>121419</v>
      </c>
      <c r="C7" s="65">
        <v>192994</v>
      </c>
      <c r="D7" s="65">
        <v>368720</v>
      </c>
      <c r="E7" s="65">
        <v>19027</v>
      </c>
      <c r="F7" s="65">
        <v>908131</v>
      </c>
      <c r="G7" s="65">
        <v>1610291</v>
      </c>
    </row>
    <row r="8" spans="1:7" x14ac:dyDescent="0.5">
      <c r="A8" s="5" t="s">
        <v>306</v>
      </c>
      <c r="B8" s="65" t="s">
        <v>14</v>
      </c>
      <c r="C8" s="65" t="s">
        <v>14</v>
      </c>
      <c r="D8" s="65" t="s">
        <v>14</v>
      </c>
      <c r="E8" s="65" t="s">
        <v>14</v>
      </c>
      <c r="F8" s="65">
        <v>418334</v>
      </c>
      <c r="G8" s="65">
        <v>418334</v>
      </c>
    </row>
    <row r="9" spans="1:7" x14ac:dyDescent="0.5">
      <c r="A9" s="5" t="s">
        <v>307</v>
      </c>
      <c r="B9" s="65" t="s">
        <v>14</v>
      </c>
      <c r="C9" s="65">
        <v>6991</v>
      </c>
      <c r="D9" s="65">
        <v>388691</v>
      </c>
      <c r="E9" s="65">
        <v>7354</v>
      </c>
      <c r="F9" s="65">
        <v>-403036</v>
      </c>
      <c r="G9" s="65" t="s">
        <v>14</v>
      </c>
    </row>
    <row r="10" spans="1:7" x14ac:dyDescent="0.5">
      <c r="A10" s="5" t="s">
        <v>308</v>
      </c>
      <c r="B10" s="65" t="s">
        <v>14</v>
      </c>
      <c r="C10" s="65">
        <v>-5185</v>
      </c>
      <c r="D10" s="65">
        <v>-38988</v>
      </c>
      <c r="E10" s="65">
        <v>-530</v>
      </c>
      <c r="F10" s="65" t="s">
        <v>14</v>
      </c>
      <c r="G10" s="65">
        <v>-44703</v>
      </c>
    </row>
    <row r="11" spans="1:7" s="2" customFormat="1" x14ac:dyDescent="0.5">
      <c r="A11" s="6" t="s">
        <v>309</v>
      </c>
      <c r="B11" s="51">
        <v>121419</v>
      </c>
      <c r="C11" s="51">
        <v>194800</v>
      </c>
      <c r="D11" s="51">
        <v>718423</v>
      </c>
      <c r="E11" s="51">
        <v>25851</v>
      </c>
      <c r="F11" s="51">
        <v>923429</v>
      </c>
      <c r="G11" s="51">
        <v>1983922</v>
      </c>
    </row>
    <row r="12" spans="1:7" x14ac:dyDescent="0.5">
      <c r="A12" s="5" t="s">
        <v>310</v>
      </c>
      <c r="B12" s="65" t="s">
        <v>14</v>
      </c>
      <c r="C12" s="65">
        <v>-33057</v>
      </c>
      <c r="D12" s="65">
        <v>-141408</v>
      </c>
      <c r="E12" s="65">
        <v>-8218</v>
      </c>
      <c r="F12" s="65" t="s">
        <v>14</v>
      </c>
      <c r="G12" s="65">
        <v>-182683</v>
      </c>
    </row>
    <row r="13" spans="1:7" x14ac:dyDescent="0.5">
      <c r="A13" s="5" t="s">
        <v>311</v>
      </c>
      <c r="B13" s="65" t="s">
        <v>14</v>
      </c>
      <c r="C13" s="65">
        <v>12591</v>
      </c>
      <c r="D13" s="65">
        <v>-76027</v>
      </c>
      <c r="E13" s="65">
        <v>-4284</v>
      </c>
      <c r="F13" s="65" t="s">
        <v>14</v>
      </c>
      <c r="G13" s="65">
        <v>-92902</v>
      </c>
    </row>
    <row r="14" spans="1:7" x14ac:dyDescent="0.5">
      <c r="A14" s="5" t="s">
        <v>312</v>
      </c>
      <c r="B14" s="65" t="s">
        <v>14</v>
      </c>
      <c r="C14" s="65">
        <v>1507</v>
      </c>
      <c r="D14" s="65">
        <v>22635</v>
      </c>
      <c r="E14" s="65">
        <v>243</v>
      </c>
      <c r="F14" s="65" t="s">
        <v>14</v>
      </c>
      <c r="G14" s="65">
        <v>24385</v>
      </c>
    </row>
    <row r="15" spans="1:7" s="2" customFormat="1" x14ac:dyDescent="0.5">
      <c r="A15" s="6" t="s">
        <v>313</v>
      </c>
      <c r="B15" s="65" t="s">
        <v>14</v>
      </c>
      <c r="C15" s="51">
        <v>-44141</v>
      </c>
      <c r="D15" s="51">
        <v>-194800</v>
      </c>
      <c r="E15" s="51">
        <v>-12259</v>
      </c>
      <c r="F15" s="65" t="s">
        <v>14</v>
      </c>
      <c r="G15" s="51">
        <v>-251200</v>
      </c>
    </row>
    <row r="16" spans="1:7" s="2" customFormat="1" x14ac:dyDescent="0.5">
      <c r="A16" s="20" t="s">
        <v>314</v>
      </c>
      <c r="B16" s="66">
        <v>121419</v>
      </c>
      <c r="C16" s="66">
        <v>150659</v>
      </c>
      <c r="D16" s="66">
        <v>523623</v>
      </c>
      <c r="E16" s="66">
        <v>13592</v>
      </c>
      <c r="F16" s="66">
        <v>923429</v>
      </c>
      <c r="G16" s="66">
        <v>1732722</v>
      </c>
    </row>
    <row r="17" spans="1:7" s="2" customFormat="1" x14ac:dyDescent="0.5">
      <c r="A17" s="6" t="s">
        <v>315</v>
      </c>
      <c r="B17" s="51">
        <v>121419</v>
      </c>
      <c r="C17" s="51">
        <v>194800</v>
      </c>
      <c r="D17" s="51">
        <v>718423</v>
      </c>
      <c r="E17" s="51">
        <v>25851</v>
      </c>
      <c r="F17" s="51">
        <v>923429</v>
      </c>
      <c r="G17" s="51">
        <v>1983922</v>
      </c>
    </row>
    <row r="18" spans="1:7" x14ac:dyDescent="0.5">
      <c r="A18" s="5" t="s">
        <v>306</v>
      </c>
      <c r="B18" s="65" t="s">
        <v>14</v>
      </c>
      <c r="C18" s="65" t="s">
        <v>14</v>
      </c>
      <c r="D18" s="65" t="s">
        <v>14</v>
      </c>
      <c r="E18" s="65" t="s">
        <v>14</v>
      </c>
      <c r="F18" s="65">
        <v>569093</v>
      </c>
      <c r="G18" s="65">
        <v>569093</v>
      </c>
    </row>
    <row r="19" spans="1:7" x14ac:dyDescent="0.5">
      <c r="A19" s="5" t="s">
        <v>307</v>
      </c>
      <c r="B19" s="65" t="s">
        <v>14</v>
      </c>
      <c r="C19" s="65">
        <v>286155</v>
      </c>
      <c r="D19" s="65">
        <v>495398</v>
      </c>
      <c r="E19" s="65">
        <v>3118</v>
      </c>
      <c r="F19" s="65">
        <v>-784671</v>
      </c>
      <c r="G19" s="65" t="s">
        <v>14</v>
      </c>
    </row>
    <row r="20" spans="1:7" x14ac:dyDescent="0.5">
      <c r="A20" s="5" t="s">
        <v>316</v>
      </c>
      <c r="B20" s="65" t="s">
        <v>14</v>
      </c>
      <c r="C20" s="65" t="s">
        <v>14</v>
      </c>
      <c r="D20" s="65">
        <v>43391</v>
      </c>
      <c r="E20" s="65" t="s">
        <v>14</v>
      </c>
      <c r="F20" s="65" t="s">
        <v>14</v>
      </c>
      <c r="G20" s="65">
        <v>43391</v>
      </c>
    </row>
    <row r="21" spans="1:7" x14ac:dyDescent="0.5">
      <c r="A21" s="5" t="s">
        <v>308</v>
      </c>
      <c r="B21" s="65"/>
      <c r="C21" s="65"/>
      <c r="D21" s="65">
        <v>-9797</v>
      </c>
      <c r="E21" s="65">
        <v>-25</v>
      </c>
      <c r="F21" s="65">
        <v>-1599</v>
      </c>
      <c r="G21" s="65">
        <v>-12042</v>
      </c>
    </row>
    <row r="22" spans="1:7" s="2" customFormat="1" x14ac:dyDescent="0.5">
      <c r="A22" s="6" t="s">
        <v>317</v>
      </c>
      <c r="B22" s="51">
        <v>121419</v>
      </c>
      <c r="C22" s="51">
        <v>480334</v>
      </c>
      <c r="D22" s="51">
        <v>1247415</v>
      </c>
      <c r="E22" s="51">
        <v>28944</v>
      </c>
      <c r="F22" s="51">
        <v>706252</v>
      </c>
      <c r="G22" s="51">
        <v>2584364</v>
      </c>
    </row>
    <row r="23" spans="1:7" x14ac:dyDescent="0.5">
      <c r="A23" s="5" t="s">
        <v>318</v>
      </c>
      <c r="B23" s="65" t="s">
        <v>14</v>
      </c>
      <c r="C23" s="65">
        <v>-44141</v>
      </c>
      <c r="D23" s="65">
        <v>-194800</v>
      </c>
      <c r="E23" s="65">
        <v>-12259</v>
      </c>
      <c r="F23" s="65" t="s">
        <v>14</v>
      </c>
      <c r="G23" s="65">
        <v>-251200</v>
      </c>
    </row>
    <row r="24" spans="1:7" x14ac:dyDescent="0.5">
      <c r="A24" s="5" t="s">
        <v>311</v>
      </c>
      <c r="B24" s="65" t="s">
        <v>14</v>
      </c>
      <c r="C24" s="65">
        <v>-17078</v>
      </c>
      <c r="D24" s="65">
        <v>-122361</v>
      </c>
      <c r="E24" s="65">
        <v>-4513</v>
      </c>
      <c r="F24" s="65" t="s">
        <v>14</v>
      </c>
      <c r="G24" s="65">
        <v>-143952</v>
      </c>
    </row>
    <row r="25" spans="1:7" x14ac:dyDescent="0.5">
      <c r="A25" s="5" t="s">
        <v>316</v>
      </c>
      <c r="B25" s="65" t="s">
        <v>14</v>
      </c>
      <c r="C25" s="65" t="s">
        <v>14</v>
      </c>
      <c r="D25" s="65">
        <v>-6725</v>
      </c>
      <c r="E25" s="65" t="s">
        <v>14</v>
      </c>
      <c r="F25" s="65" t="s">
        <v>14</v>
      </c>
      <c r="G25" s="65">
        <v>-6725</v>
      </c>
    </row>
    <row r="26" spans="1:7" x14ac:dyDescent="0.5">
      <c r="A26" s="5" t="s">
        <v>312</v>
      </c>
      <c r="B26" s="65" t="s">
        <v>14</v>
      </c>
      <c r="C26" s="65">
        <v>400</v>
      </c>
      <c r="D26" s="65">
        <v>8454</v>
      </c>
      <c r="E26" s="65">
        <v>13</v>
      </c>
      <c r="F26" s="65" t="s">
        <v>14</v>
      </c>
      <c r="G26" s="65">
        <v>8867</v>
      </c>
    </row>
    <row r="27" spans="1:7" s="2" customFormat="1" x14ac:dyDescent="0.5">
      <c r="A27" s="6" t="s">
        <v>319</v>
      </c>
      <c r="B27" s="65" t="s">
        <v>14</v>
      </c>
      <c r="C27" s="51">
        <v>-60819</v>
      </c>
      <c r="D27" s="51">
        <v>-315432</v>
      </c>
      <c r="E27" s="51">
        <v>-16759</v>
      </c>
      <c r="F27" s="65" t="s">
        <v>14</v>
      </c>
      <c r="G27" s="51">
        <v>-393010</v>
      </c>
    </row>
    <row r="28" spans="1:7" s="2" customFormat="1" x14ac:dyDescent="0.5">
      <c r="A28" s="20" t="s">
        <v>320</v>
      </c>
      <c r="B28" s="66">
        <v>121419</v>
      </c>
      <c r="C28" s="66">
        <v>419515</v>
      </c>
      <c r="D28" s="66">
        <v>931983</v>
      </c>
      <c r="E28" s="66">
        <v>12185</v>
      </c>
      <c r="F28" s="66">
        <v>706252</v>
      </c>
      <c r="G28" s="66">
        <v>2191354</v>
      </c>
    </row>
    <row r="29" spans="1:7" s="2" customFormat="1" x14ac:dyDescent="0.5">
      <c r="A29" s="6" t="s">
        <v>321</v>
      </c>
      <c r="B29" s="51">
        <v>121419</v>
      </c>
      <c r="C29" s="51">
        <v>419515</v>
      </c>
      <c r="D29" s="51">
        <v>931983</v>
      </c>
      <c r="E29" s="51">
        <v>12185</v>
      </c>
      <c r="F29" s="51">
        <v>706252</v>
      </c>
      <c r="G29" s="51">
        <v>2191354</v>
      </c>
    </row>
    <row r="30" spans="1:7" x14ac:dyDescent="0.5">
      <c r="A30" s="5" t="s">
        <v>322</v>
      </c>
      <c r="B30" s="65">
        <v>121419</v>
      </c>
      <c r="C30" s="65">
        <v>480334</v>
      </c>
      <c r="D30" s="65">
        <v>1247415</v>
      </c>
      <c r="E30" s="65">
        <v>28944</v>
      </c>
      <c r="F30" s="65">
        <v>706252</v>
      </c>
      <c r="G30" s="65">
        <v>2584364</v>
      </c>
    </row>
    <row r="31" spans="1:7" x14ac:dyDescent="0.5">
      <c r="A31" s="5" t="s">
        <v>306</v>
      </c>
      <c r="B31" s="65" t="s">
        <v>14</v>
      </c>
      <c r="C31" s="65" t="s">
        <v>14</v>
      </c>
      <c r="D31" s="65" t="s">
        <v>14</v>
      </c>
      <c r="E31" s="65" t="s">
        <v>14</v>
      </c>
      <c r="F31" s="65">
        <v>1478174</v>
      </c>
      <c r="G31" s="65">
        <v>1478174</v>
      </c>
    </row>
    <row r="32" spans="1:7" x14ac:dyDescent="0.5">
      <c r="A32" s="5" t="s">
        <v>307</v>
      </c>
      <c r="B32" s="65" t="s">
        <v>14</v>
      </c>
      <c r="C32" s="65">
        <v>129275</v>
      </c>
      <c r="D32" s="65">
        <v>465545</v>
      </c>
      <c r="E32" s="65">
        <v>15733</v>
      </c>
      <c r="F32" s="65">
        <v>-610553</v>
      </c>
      <c r="G32" s="65" t="s">
        <v>14</v>
      </c>
    </row>
    <row r="33" spans="1:7" x14ac:dyDescent="0.5">
      <c r="A33" s="5" t="s">
        <v>316</v>
      </c>
      <c r="B33" s="65" t="s">
        <v>14</v>
      </c>
      <c r="C33" s="65" t="s">
        <v>14</v>
      </c>
      <c r="D33" s="65">
        <v>16890</v>
      </c>
      <c r="E33" s="65">
        <v>6256</v>
      </c>
      <c r="F33" s="65" t="s">
        <v>14</v>
      </c>
      <c r="G33" s="65">
        <v>23146</v>
      </c>
    </row>
    <row r="34" spans="1:7" x14ac:dyDescent="0.5">
      <c r="A34" s="5" t="s">
        <v>308</v>
      </c>
      <c r="B34" s="65" t="s">
        <v>14</v>
      </c>
      <c r="C34" s="65">
        <v>-3952</v>
      </c>
      <c r="D34" s="65">
        <v>-25341</v>
      </c>
      <c r="E34" s="65">
        <v>-4510</v>
      </c>
      <c r="F34" s="65">
        <v>-2209</v>
      </c>
      <c r="G34" s="65">
        <v>-36012</v>
      </c>
    </row>
    <row r="35" spans="1:7" s="2" customFormat="1" x14ac:dyDescent="0.5">
      <c r="A35" s="6" t="s">
        <v>323</v>
      </c>
      <c r="B35" s="51">
        <v>121419</v>
      </c>
      <c r="C35" s="51">
        <f>SUM(C30:C34)</f>
        <v>605657</v>
      </c>
      <c r="D35" s="51">
        <f>SUM(D30:D34)</f>
        <v>1704509</v>
      </c>
      <c r="E35" s="51">
        <f>SUM(E30:E34)</f>
        <v>46423</v>
      </c>
      <c r="F35" s="51">
        <f>SUM(F30:F34)</f>
        <v>1571664</v>
      </c>
      <c r="G35" s="51">
        <f>SUM(G30:G34)</f>
        <v>4049672</v>
      </c>
    </row>
    <row r="36" spans="1:7" x14ac:dyDescent="0.5">
      <c r="A36" s="5" t="s">
        <v>324</v>
      </c>
      <c r="B36" s="65" t="s">
        <v>14</v>
      </c>
      <c r="C36" s="65">
        <v>-60819</v>
      </c>
      <c r="D36" s="65">
        <v>-315432</v>
      </c>
      <c r="E36" s="65">
        <v>-16759</v>
      </c>
      <c r="F36" s="65" t="s">
        <v>14</v>
      </c>
      <c r="G36" s="65">
        <v>-393010</v>
      </c>
    </row>
    <row r="37" spans="1:7" x14ac:dyDescent="0.5">
      <c r="A37" s="5" t="s">
        <v>311</v>
      </c>
      <c r="B37" s="65" t="s">
        <v>14</v>
      </c>
      <c r="C37" s="65">
        <v>-58381</v>
      </c>
      <c r="D37" s="65">
        <v>-182980</v>
      </c>
      <c r="E37" s="65">
        <v>-5321</v>
      </c>
      <c r="F37" s="65" t="s">
        <v>14</v>
      </c>
      <c r="G37" s="65">
        <v>-246682</v>
      </c>
    </row>
    <row r="38" spans="1:7" x14ac:dyDescent="0.5">
      <c r="A38" s="5" t="s">
        <v>316</v>
      </c>
      <c r="B38" s="65" t="s">
        <v>14</v>
      </c>
      <c r="C38" s="65" t="s">
        <v>14</v>
      </c>
      <c r="D38" s="65">
        <v>-5901</v>
      </c>
      <c r="E38" s="65" t="s">
        <v>14</v>
      </c>
      <c r="F38" s="65" t="s">
        <v>14</v>
      </c>
      <c r="G38" s="65">
        <v>-5901</v>
      </c>
    </row>
    <row r="39" spans="1:7" x14ac:dyDescent="0.5">
      <c r="A39" s="5" t="s">
        <v>312</v>
      </c>
      <c r="B39" s="65" t="s">
        <v>14</v>
      </c>
      <c r="C39" s="65">
        <v>1977</v>
      </c>
      <c r="D39" s="65">
        <v>21572</v>
      </c>
      <c r="E39" s="65">
        <v>4510</v>
      </c>
      <c r="F39" s="65" t="s">
        <v>14</v>
      </c>
      <c r="G39" s="65">
        <v>28059</v>
      </c>
    </row>
    <row r="40" spans="1:7" s="2" customFormat="1" x14ac:dyDescent="0.5">
      <c r="A40" s="6" t="s">
        <v>325</v>
      </c>
      <c r="B40" s="65" t="s">
        <v>14</v>
      </c>
      <c r="C40" s="51">
        <f>SUM(C36:C39)</f>
        <v>-117223</v>
      </c>
      <c r="D40" s="51">
        <f>SUM(D36:D39)</f>
        <v>-482741</v>
      </c>
      <c r="E40" s="51">
        <f>SUM(E36:E39)</f>
        <v>-17570</v>
      </c>
      <c r="F40" s="65" t="s">
        <v>14</v>
      </c>
      <c r="G40" s="51">
        <f>SUM(G36:G39)</f>
        <v>-617534</v>
      </c>
    </row>
    <row r="41" spans="1:7" s="2" customFormat="1" x14ac:dyDescent="0.5">
      <c r="A41" s="20" t="s">
        <v>326</v>
      </c>
      <c r="B41" s="66">
        <v>121419</v>
      </c>
      <c r="C41" s="66">
        <v>488434</v>
      </c>
      <c r="D41" s="66">
        <v>1221768</v>
      </c>
      <c r="E41" s="66">
        <v>28853</v>
      </c>
      <c r="F41" s="66">
        <v>1571664</v>
      </c>
      <c r="G41" s="66">
        <v>3432138</v>
      </c>
    </row>
    <row r="42" spans="1:7" x14ac:dyDescent="0.5">
      <c r="A42" s="6" t="s">
        <v>327</v>
      </c>
      <c r="B42" s="51">
        <v>121419</v>
      </c>
      <c r="C42" s="51">
        <v>605657</v>
      </c>
      <c r="D42" s="51">
        <v>1704509</v>
      </c>
      <c r="E42" s="51">
        <v>46423</v>
      </c>
      <c r="F42" s="51">
        <v>1571664</v>
      </c>
      <c r="G42" s="51">
        <v>4049672</v>
      </c>
    </row>
    <row r="43" spans="1:7" ht="31.5" customHeight="1" x14ac:dyDescent="0.5">
      <c r="A43" s="5" t="s">
        <v>328</v>
      </c>
      <c r="B43" s="65" t="s">
        <v>14</v>
      </c>
      <c r="C43" s="65">
        <v>28715</v>
      </c>
      <c r="D43" s="65">
        <v>73874</v>
      </c>
      <c r="E43" s="65">
        <v>36</v>
      </c>
      <c r="F43" s="65">
        <v>2173</v>
      </c>
      <c r="G43" s="65">
        <v>104798</v>
      </c>
    </row>
    <row r="44" spans="1:7" x14ac:dyDescent="0.5">
      <c r="A44" s="5" t="s">
        <v>306</v>
      </c>
      <c r="B44" s="65" t="s">
        <v>14</v>
      </c>
      <c r="C44" s="65" t="s">
        <v>14</v>
      </c>
      <c r="D44" s="65" t="s">
        <v>14</v>
      </c>
      <c r="E44" s="65" t="s">
        <v>14</v>
      </c>
      <c r="F44" s="65">
        <v>4965756</v>
      </c>
      <c r="G44" s="65">
        <v>4965756</v>
      </c>
    </row>
    <row r="45" spans="1:7" x14ac:dyDescent="0.5">
      <c r="A45" s="5" t="s">
        <v>307</v>
      </c>
      <c r="B45" s="65">
        <v>840</v>
      </c>
      <c r="C45" s="65">
        <v>109729</v>
      </c>
      <c r="D45" s="65">
        <v>500251</v>
      </c>
      <c r="E45" s="65">
        <v>1418</v>
      </c>
      <c r="F45" s="65">
        <v>-612238</v>
      </c>
      <c r="G45" s="65" t="s">
        <v>14</v>
      </c>
    </row>
    <row r="46" spans="1:7" x14ac:dyDescent="0.5">
      <c r="A46" s="5" t="s">
        <v>316</v>
      </c>
      <c r="B46" s="65" t="s">
        <v>14</v>
      </c>
      <c r="C46" s="65" t="s">
        <v>14</v>
      </c>
      <c r="D46" s="65">
        <v>7328</v>
      </c>
      <c r="E46" s="65">
        <v>6983</v>
      </c>
      <c r="F46" s="65" t="s">
        <v>14</v>
      </c>
      <c r="G46" s="65">
        <v>14311</v>
      </c>
    </row>
    <row r="47" spans="1:7" x14ac:dyDescent="0.5">
      <c r="A47" s="5" t="s">
        <v>308</v>
      </c>
      <c r="B47" s="65">
        <v>-652</v>
      </c>
      <c r="C47" s="65">
        <v>-383</v>
      </c>
      <c r="D47" s="65">
        <v>-35742</v>
      </c>
      <c r="E47" s="65">
        <v>-8935</v>
      </c>
      <c r="F47" s="65">
        <v>-9332</v>
      </c>
      <c r="G47" s="65">
        <v>-55044</v>
      </c>
    </row>
    <row r="48" spans="1:7" x14ac:dyDescent="0.5">
      <c r="A48" s="6" t="s">
        <v>329</v>
      </c>
      <c r="B48" s="51">
        <f t="shared" ref="B48:G48" si="0">SUM(B42:B47)</f>
        <v>121607</v>
      </c>
      <c r="C48" s="51">
        <f t="shared" si="0"/>
        <v>743718</v>
      </c>
      <c r="D48" s="51">
        <f t="shared" si="0"/>
        <v>2250220</v>
      </c>
      <c r="E48" s="51">
        <f t="shared" si="0"/>
        <v>45925</v>
      </c>
      <c r="F48" s="51">
        <f t="shared" si="0"/>
        <v>5918023</v>
      </c>
      <c r="G48" s="51">
        <f t="shared" si="0"/>
        <v>9079493</v>
      </c>
    </row>
    <row r="49" spans="1:7" x14ac:dyDescent="0.5">
      <c r="A49" s="5" t="s">
        <v>330</v>
      </c>
      <c r="B49" s="65" t="s">
        <v>14</v>
      </c>
      <c r="C49" s="65">
        <v>-117223</v>
      </c>
      <c r="D49" s="65">
        <v>-482741</v>
      </c>
      <c r="E49" s="65">
        <v>-17570</v>
      </c>
      <c r="F49" s="65" t="s">
        <v>14</v>
      </c>
      <c r="G49" s="65">
        <v>-617534</v>
      </c>
    </row>
    <row r="50" spans="1:7" x14ac:dyDescent="0.5">
      <c r="A50" s="5" t="s">
        <v>311</v>
      </c>
      <c r="B50" s="65" t="s">
        <v>14</v>
      </c>
      <c r="C50" s="65">
        <v>-52180</v>
      </c>
      <c r="D50" s="65">
        <v>-263861</v>
      </c>
      <c r="E50" s="65">
        <v>-1223</v>
      </c>
      <c r="F50" s="65" t="s">
        <v>14</v>
      </c>
      <c r="G50" s="65">
        <v>-317264</v>
      </c>
    </row>
    <row r="51" spans="1:7" x14ac:dyDescent="0.5">
      <c r="A51" s="5" t="s">
        <v>316</v>
      </c>
      <c r="B51" s="65" t="s">
        <v>14</v>
      </c>
      <c r="C51" s="65" t="s">
        <v>14</v>
      </c>
      <c r="D51" s="65">
        <v>-3928</v>
      </c>
      <c r="E51" s="65" t="s">
        <v>14</v>
      </c>
      <c r="F51" s="65" t="s">
        <v>14</v>
      </c>
      <c r="G51" s="65">
        <v>-3928</v>
      </c>
    </row>
    <row r="52" spans="1:7" x14ac:dyDescent="0.5">
      <c r="A52" s="5" t="s">
        <v>312</v>
      </c>
      <c r="B52" s="65" t="s">
        <v>14</v>
      </c>
      <c r="C52" s="65">
        <v>177</v>
      </c>
      <c r="D52" s="65">
        <v>28166</v>
      </c>
      <c r="E52" s="65">
        <v>9352</v>
      </c>
      <c r="F52" s="65" t="s">
        <v>14</v>
      </c>
      <c r="G52" s="65">
        <v>37695</v>
      </c>
    </row>
    <row r="53" spans="1:7" x14ac:dyDescent="0.5">
      <c r="A53" s="6" t="s">
        <v>331</v>
      </c>
      <c r="B53" s="65" t="s">
        <v>14</v>
      </c>
      <c r="C53" s="51">
        <v>-169226</v>
      </c>
      <c r="D53" s="51">
        <v>-722364</v>
      </c>
      <c r="E53" s="51">
        <v>-9441</v>
      </c>
      <c r="F53" s="65" t="s">
        <v>14</v>
      </c>
      <c r="G53" s="51">
        <v>-901031</v>
      </c>
    </row>
    <row r="54" spans="1:7" x14ac:dyDescent="0.5">
      <c r="A54" s="20" t="s">
        <v>332</v>
      </c>
      <c r="B54" s="66">
        <f>SUM(B48:B53)</f>
        <v>121607</v>
      </c>
      <c r="C54" s="66">
        <v>574492</v>
      </c>
      <c r="D54" s="66">
        <v>1527856</v>
      </c>
      <c r="E54" s="66">
        <v>36484</v>
      </c>
      <c r="F54" s="66">
        <f>SUM(F48:F53)</f>
        <v>5918023</v>
      </c>
      <c r="G54" s="66">
        <v>8178462</v>
      </c>
    </row>
    <row r="55" spans="1:7" x14ac:dyDescent="0.5">
      <c r="A55" s="6" t="s">
        <v>333</v>
      </c>
      <c r="B55" s="51">
        <v>121607</v>
      </c>
      <c r="C55" s="51">
        <v>743718</v>
      </c>
      <c r="D55" s="51">
        <v>2250220</v>
      </c>
      <c r="E55" s="51">
        <v>45925</v>
      </c>
      <c r="F55" s="51">
        <v>5918023</v>
      </c>
      <c r="G55" s="51">
        <v>9079493</v>
      </c>
    </row>
    <row r="56" spans="1:7" x14ac:dyDescent="0.5">
      <c r="A56" s="5" t="s">
        <v>306</v>
      </c>
      <c r="B56" s="65" t="s">
        <v>14</v>
      </c>
      <c r="C56" s="65" t="s">
        <v>14</v>
      </c>
      <c r="D56" s="65" t="s">
        <v>14</v>
      </c>
      <c r="E56" s="65" t="s">
        <v>14</v>
      </c>
      <c r="F56" s="65">
        <v>3310999</v>
      </c>
      <c r="G56" s="65">
        <v>3310999</v>
      </c>
    </row>
    <row r="57" spans="1:7" x14ac:dyDescent="0.5">
      <c r="A57" s="5" t="s">
        <v>307</v>
      </c>
      <c r="B57" s="65" t="s">
        <v>14</v>
      </c>
      <c r="C57" s="65">
        <v>1111387</v>
      </c>
      <c r="D57" s="65">
        <v>867839</v>
      </c>
      <c r="E57" s="65">
        <v>14741</v>
      </c>
      <c r="F57" s="65">
        <v>-1993967</v>
      </c>
      <c r="G57" s="65" t="s">
        <v>14</v>
      </c>
    </row>
    <row r="58" spans="1:7" x14ac:dyDescent="0.5">
      <c r="A58" s="5" t="s">
        <v>316</v>
      </c>
      <c r="B58" s="65" t="s">
        <v>14</v>
      </c>
      <c r="C58" s="65" t="s">
        <v>14</v>
      </c>
      <c r="D58" s="65">
        <v>95734</v>
      </c>
      <c r="E58" s="65" t="s">
        <v>14</v>
      </c>
      <c r="F58" s="65" t="s">
        <v>14</v>
      </c>
      <c r="G58" s="65">
        <v>95734</v>
      </c>
    </row>
    <row r="59" spans="1:7" x14ac:dyDescent="0.5">
      <c r="A59" s="5" t="s">
        <v>334</v>
      </c>
      <c r="B59" s="65" t="s">
        <v>14</v>
      </c>
      <c r="C59" s="65">
        <v>147276</v>
      </c>
      <c r="D59" s="65">
        <v>-147276</v>
      </c>
      <c r="E59" s="65" t="s">
        <v>14</v>
      </c>
      <c r="F59" s="65" t="s">
        <v>14</v>
      </c>
      <c r="G59" s="65" t="s">
        <v>14</v>
      </c>
    </row>
    <row r="60" spans="1:7" x14ac:dyDescent="0.5">
      <c r="A60" s="5" t="s">
        <v>308</v>
      </c>
      <c r="B60" s="65" t="s">
        <v>14</v>
      </c>
      <c r="C60" s="65">
        <v>-856</v>
      </c>
      <c r="D60" s="65">
        <v>-953</v>
      </c>
      <c r="E60" s="65">
        <v>-316</v>
      </c>
      <c r="F60" s="65" t="s">
        <v>14</v>
      </c>
      <c r="G60" s="65">
        <v>-2125</v>
      </c>
    </row>
    <row r="61" spans="1:7" x14ac:dyDescent="0.5">
      <c r="A61" s="6" t="s">
        <v>335</v>
      </c>
      <c r="B61" s="51">
        <f t="shared" ref="B61:G61" si="1">SUM(B55:B60)</f>
        <v>121607</v>
      </c>
      <c r="C61" s="51">
        <f t="shared" si="1"/>
        <v>2001525</v>
      </c>
      <c r="D61" s="51">
        <f t="shared" si="1"/>
        <v>3065564</v>
      </c>
      <c r="E61" s="51">
        <f t="shared" si="1"/>
        <v>60350</v>
      </c>
      <c r="F61" s="51">
        <f t="shared" si="1"/>
        <v>7235055</v>
      </c>
      <c r="G61" s="51">
        <f t="shared" si="1"/>
        <v>12484101</v>
      </c>
    </row>
    <row r="62" spans="1:7" x14ac:dyDescent="0.5">
      <c r="A62" s="5" t="s">
        <v>336</v>
      </c>
      <c r="B62" s="65" t="s">
        <v>14</v>
      </c>
      <c r="C62" s="65">
        <v>-169226</v>
      </c>
      <c r="D62" s="65">
        <v>-722364</v>
      </c>
      <c r="E62" s="65">
        <v>-9441</v>
      </c>
      <c r="F62" s="65" t="s">
        <v>14</v>
      </c>
      <c r="G62" s="65">
        <v>-901031</v>
      </c>
    </row>
    <row r="63" spans="1:7" x14ac:dyDescent="0.5">
      <c r="A63" s="5" t="s">
        <v>311</v>
      </c>
      <c r="B63" s="65" t="s">
        <v>14</v>
      </c>
      <c r="C63" s="65">
        <v>-66312</v>
      </c>
      <c r="D63" s="65">
        <v>-414420</v>
      </c>
      <c r="E63" s="65">
        <v>-10573</v>
      </c>
      <c r="F63" s="65" t="s">
        <v>14</v>
      </c>
      <c r="G63" s="65">
        <v>-491305</v>
      </c>
    </row>
    <row r="64" spans="1:7" x14ac:dyDescent="0.5">
      <c r="A64" s="5" t="s">
        <v>316</v>
      </c>
      <c r="B64" s="65" t="s">
        <v>14</v>
      </c>
      <c r="C64" s="65" t="s">
        <v>14</v>
      </c>
      <c r="D64" s="65">
        <v>-27079</v>
      </c>
      <c r="E64" s="65" t="s">
        <v>14</v>
      </c>
      <c r="F64" s="65" t="s">
        <v>14</v>
      </c>
      <c r="G64" s="65">
        <v>-27079</v>
      </c>
    </row>
    <row r="65" spans="1:7" x14ac:dyDescent="0.5">
      <c r="A65" s="5" t="s">
        <v>334</v>
      </c>
      <c r="B65" s="65" t="s">
        <v>14</v>
      </c>
      <c r="C65" s="65">
        <v>-21451</v>
      </c>
      <c r="D65" s="65">
        <v>21451</v>
      </c>
      <c r="E65" s="65" t="s">
        <v>14</v>
      </c>
      <c r="F65" s="65" t="s">
        <v>14</v>
      </c>
      <c r="G65" s="65" t="s">
        <v>14</v>
      </c>
    </row>
    <row r="66" spans="1:7" x14ac:dyDescent="0.5">
      <c r="A66" s="5" t="s">
        <v>312</v>
      </c>
      <c r="B66" s="65" t="s">
        <v>14</v>
      </c>
      <c r="C66" s="65">
        <v>425</v>
      </c>
      <c r="D66" s="65">
        <v>912</v>
      </c>
      <c r="E66" s="65">
        <v>307</v>
      </c>
      <c r="F66" s="65" t="s">
        <v>14</v>
      </c>
      <c r="G66" s="65">
        <v>1644</v>
      </c>
    </row>
    <row r="67" spans="1:7" x14ac:dyDescent="0.5">
      <c r="A67" s="6" t="s">
        <v>337</v>
      </c>
      <c r="B67" s="51" t="s">
        <v>14</v>
      </c>
      <c r="C67" s="51">
        <v>-256564</v>
      </c>
      <c r="D67" s="51">
        <v>-1141500</v>
      </c>
      <c r="E67" s="51">
        <v>-19707</v>
      </c>
      <c r="F67" s="51" t="s">
        <v>14</v>
      </c>
      <c r="G67" s="51">
        <v>-1417771</v>
      </c>
    </row>
    <row r="68" spans="1:7" x14ac:dyDescent="0.5">
      <c r="A68" s="20" t="s">
        <v>338</v>
      </c>
      <c r="B68" s="66">
        <f>SUM(B61:B67)</f>
        <v>121607</v>
      </c>
      <c r="C68" s="66">
        <v>1744961</v>
      </c>
      <c r="D68" s="66">
        <v>1924064</v>
      </c>
      <c r="E68" s="66">
        <v>40643</v>
      </c>
      <c r="F68" s="66">
        <f>SUM(F61:F67)</f>
        <v>7235055</v>
      </c>
      <c r="G68" s="66">
        <v>11066330</v>
      </c>
    </row>
    <row r="69" spans="1:7" x14ac:dyDescent="0.5">
      <c r="A69" s="6" t="s">
        <v>339</v>
      </c>
      <c r="B69" s="51">
        <v>121607</v>
      </c>
      <c r="C69" s="51">
        <v>2001525</v>
      </c>
      <c r="D69" s="51">
        <v>3065564</v>
      </c>
      <c r="E69" s="51">
        <v>60350</v>
      </c>
      <c r="F69" s="51">
        <v>7235055</v>
      </c>
      <c r="G69" s="51">
        <v>12484101</v>
      </c>
    </row>
    <row r="70" spans="1:7" x14ac:dyDescent="0.5">
      <c r="A70" s="5" t="s">
        <v>306</v>
      </c>
      <c r="B70" s="65"/>
      <c r="C70" s="65"/>
      <c r="D70" s="65"/>
      <c r="E70" s="65"/>
      <c r="F70" s="80">
        <v>3002636</v>
      </c>
      <c r="G70" s="80">
        <v>3002636</v>
      </c>
    </row>
    <row r="71" spans="1:7" x14ac:dyDescent="0.5">
      <c r="A71" s="5" t="s">
        <v>307</v>
      </c>
      <c r="B71" s="65"/>
      <c r="C71" s="65">
        <v>1701316</v>
      </c>
      <c r="D71" s="65">
        <v>1207252</v>
      </c>
      <c r="E71" s="65">
        <v>71815</v>
      </c>
      <c r="F71" s="80">
        <v>-2980383</v>
      </c>
      <c r="G71" s="51" t="s">
        <v>14</v>
      </c>
    </row>
    <row r="72" spans="1:7" x14ac:dyDescent="0.5">
      <c r="A72" s="5" t="s">
        <v>316</v>
      </c>
      <c r="B72" s="65"/>
      <c r="C72" s="65"/>
      <c r="D72" s="65">
        <v>17366</v>
      </c>
      <c r="E72" s="65"/>
      <c r="F72" s="65"/>
      <c r="G72" s="65">
        <v>17366</v>
      </c>
    </row>
    <row r="73" spans="1:7" x14ac:dyDescent="0.5">
      <c r="A73" s="5" t="s">
        <v>308</v>
      </c>
      <c r="B73" s="65"/>
      <c r="C73" s="65">
        <v>-455</v>
      </c>
      <c r="D73" s="65">
        <v>-19796</v>
      </c>
      <c r="E73" s="65">
        <v>-8648</v>
      </c>
      <c r="F73" s="65">
        <v>-3130</v>
      </c>
      <c r="G73" s="65">
        <v>-32029</v>
      </c>
    </row>
    <row r="74" spans="1:7" x14ac:dyDescent="0.5">
      <c r="A74" s="6" t="s">
        <v>340</v>
      </c>
      <c r="B74" s="51">
        <v>121607</v>
      </c>
      <c r="C74" s="51">
        <v>3702386</v>
      </c>
      <c r="D74" s="51">
        <v>4270386</v>
      </c>
      <c r="E74" s="51">
        <v>123517</v>
      </c>
      <c r="F74" s="51">
        <v>7254178</v>
      </c>
      <c r="G74" s="51">
        <v>15472074</v>
      </c>
    </row>
    <row r="75" spans="1:7" x14ac:dyDescent="0.5">
      <c r="A75" s="5" t="s">
        <v>341</v>
      </c>
      <c r="B75" s="51" t="s">
        <v>14</v>
      </c>
      <c r="C75" s="65">
        <v>-256564</v>
      </c>
      <c r="D75" s="65">
        <v>-1141500</v>
      </c>
      <c r="E75" s="65">
        <v>-19707</v>
      </c>
      <c r="F75" s="51" t="s">
        <v>14</v>
      </c>
      <c r="G75" s="65">
        <v>-1417771</v>
      </c>
    </row>
    <row r="76" spans="1:7" x14ac:dyDescent="0.5">
      <c r="A76" s="5" t="s">
        <v>311</v>
      </c>
      <c r="B76" s="51" t="s">
        <v>14</v>
      </c>
      <c r="C76" s="65">
        <v>-100451</v>
      </c>
      <c r="D76" s="65">
        <v>-486045</v>
      </c>
      <c r="E76" s="65">
        <v>-14011</v>
      </c>
      <c r="F76" s="51" t="s">
        <v>14</v>
      </c>
      <c r="G76" s="65">
        <v>-600507</v>
      </c>
    </row>
    <row r="77" spans="1:7" x14ac:dyDescent="0.5">
      <c r="A77" s="5" t="s">
        <v>316</v>
      </c>
      <c r="B77" s="51" t="s">
        <v>14</v>
      </c>
      <c r="C77" s="51" t="s">
        <v>14</v>
      </c>
      <c r="D77" s="65">
        <v>-10095</v>
      </c>
      <c r="E77" s="51" t="s">
        <v>14</v>
      </c>
      <c r="F77" s="51" t="s">
        <v>14</v>
      </c>
      <c r="G77" s="65">
        <v>-10095</v>
      </c>
    </row>
    <row r="78" spans="1:7" x14ac:dyDescent="0.5">
      <c r="A78" s="5" t="s">
        <v>312</v>
      </c>
      <c r="B78" s="51" t="s">
        <v>14</v>
      </c>
      <c r="C78" s="65">
        <v>295</v>
      </c>
      <c r="D78" s="65">
        <v>18493</v>
      </c>
      <c r="E78" s="65">
        <v>8376</v>
      </c>
      <c r="F78" s="51" t="s">
        <v>14</v>
      </c>
      <c r="G78" s="65">
        <v>27164</v>
      </c>
    </row>
    <row r="79" spans="1:7" x14ac:dyDescent="0.5">
      <c r="A79" s="6" t="s">
        <v>342</v>
      </c>
      <c r="B79" s="51" t="s">
        <v>14</v>
      </c>
      <c r="C79" s="51">
        <v>-356720</v>
      </c>
      <c r="D79" s="51">
        <v>-1619147</v>
      </c>
      <c r="E79" s="51">
        <v>-25342</v>
      </c>
      <c r="F79" s="51" t="s">
        <v>14</v>
      </c>
      <c r="G79" s="51">
        <v>-2001209</v>
      </c>
    </row>
    <row r="80" spans="1:7" x14ac:dyDescent="0.5">
      <c r="A80" s="20" t="s">
        <v>343</v>
      </c>
      <c r="B80" s="66">
        <v>121607</v>
      </c>
      <c r="C80" s="66">
        <v>3345666</v>
      </c>
      <c r="D80" s="66">
        <v>2651239</v>
      </c>
      <c r="E80" s="66">
        <v>98175</v>
      </c>
      <c r="F80" s="66">
        <v>7254178</v>
      </c>
      <c r="G80" s="66">
        <v>13470865</v>
      </c>
    </row>
    <row r="81" spans="1:7" x14ac:dyDescent="0.5">
      <c r="A81" s="6" t="s">
        <v>344</v>
      </c>
      <c r="B81" s="51">
        <v>121607</v>
      </c>
      <c r="C81" s="51">
        <v>3702386</v>
      </c>
      <c r="D81" s="51">
        <v>4270386</v>
      </c>
      <c r="E81" s="51">
        <v>123517</v>
      </c>
      <c r="F81" s="51">
        <v>7254178</v>
      </c>
      <c r="G81" s="51">
        <v>15472074</v>
      </c>
    </row>
    <row r="82" spans="1:7" x14ac:dyDescent="0.5">
      <c r="A82" s="5" t="s">
        <v>306</v>
      </c>
      <c r="B82" s="65" t="s">
        <v>14</v>
      </c>
      <c r="C82" s="65" t="s">
        <v>14</v>
      </c>
      <c r="D82" s="65" t="s">
        <v>14</v>
      </c>
      <c r="E82" s="65" t="s">
        <v>14</v>
      </c>
      <c r="F82" s="80">
        <v>3933213</v>
      </c>
      <c r="G82" s="80">
        <v>3933213</v>
      </c>
    </row>
    <row r="83" spans="1:7" x14ac:dyDescent="0.5">
      <c r="A83" s="5" t="s">
        <v>345</v>
      </c>
      <c r="B83" s="65">
        <v>1873</v>
      </c>
      <c r="C83" s="65">
        <v>2239516</v>
      </c>
      <c r="D83" s="65">
        <v>1208678</v>
      </c>
      <c r="E83" s="65">
        <v>55788</v>
      </c>
      <c r="F83" s="80">
        <v>-3505855</v>
      </c>
      <c r="G83" s="51" t="s">
        <v>14</v>
      </c>
    </row>
    <row r="84" spans="1:7" x14ac:dyDescent="0.5">
      <c r="A84" s="5" t="s">
        <v>346</v>
      </c>
      <c r="B84" s="65" t="s">
        <v>14</v>
      </c>
      <c r="C84" s="65" t="s">
        <v>14</v>
      </c>
      <c r="D84" s="65">
        <v>19578</v>
      </c>
      <c r="E84" s="65" t="s">
        <v>14</v>
      </c>
      <c r="F84" s="65" t="s">
        <v>14</v>
      </c>
      <c r="G84" s="65">
        <v>19578</v>
      </c>
    </row>
    <row r="85" spans="1:7" x14ac:dyDescent="0.5">
      <c r="A85" s="5" t="s">
        <v>308</v>
      </c>
      <c r="B85" s="65" t="s">
        <v>14</v>
      </c>
      <c r="C85" s="65" t="s">
        <v>14</v>
      </c>
      <c r="D85" s="65">
        <v>-4763</v>
      </c>
      <c r="E85" s="65">
        <v>-2761</v>
      </c>
      <c r="F85" s="65">
        <v>-1426</v>
      </c>
      <c r="G85" s="65">
        <v>-8950</v>
      </c>
    </row>
    <row r="86" spans="1:7" x14ac:dyDescent="0.5">
      <c r="A86" s="6" t="s">
        <v>347</v>
      </c>
      <c r="B86" s="51">
        <v>123480</v>
      </c>
      <c r="C86" s="51">
        <v>5941902</v>
      </c>
      <c r="D86" s="51">
        <v>5493879</v>
      </c>
      <c r="E86" s="51">
        <v>176544</v>
      </c>
      <c r="F86" s="51">
        <v>7680110</v>
      </c>
      <c r="G86" s="51">
        <v>19415915</v>
      </c>
    </row>
    <row r="87" spans="1:7" x14ac:dyDescent="0.5">
      <c r="A87" s="5" t="s">
        <v>348</v>
      </c>
      <c r="B87" s="51" t="s">
        <v>14</v>
      </c>
      <c r="C87" s="65">
        <v>-356720</v>
      </c>
      <c r="D87" s="65">
        <v>-1619147</v>
      </c>
      <c r="E87" s="65">
        <v>-25342</v>
      </c>
      <c r="F87" s="51" t="s">
        <v>14</v>
      </c>
      <c r="G87" s="65">
        <v>-2001209</v>
      </c>
    </row>
    <row r="88" spans="1:7" x14ac:dyDescent="0.5">
      <c r="A88" s="5" t="s">
        <v>311</v>
      </c>
      <c r="B88" s="51" t="s">
        <v>14</v>
      </c>
      <c r="C88" s="65">
        <v>-147693</v>
      </c>
      <c r="D88" s="65">
        <v>-632015</v>
      </c>
      <c r="E88" s="65">
        <v>-24068</v>
      </c>
      <c r="F88" s="51" t="s">
        <v>14</v>
      </c>
      <c r="G88" s="65">
        <v>-803776</v>
      </c>
    </row>
    <row r="89" spans="1:7" x14ac:dyDescent="0.5">
      <c r="A89" s="5" t="s">
        <v>346</v>
      </c>
      <c r="B89" s="51" t="s">
        <v>14</v>
      </c>
      <c r="C89" s="51" t="s">
        <v>14</v>
      </c>
      <c r="D89" s="65">
        <v>-10076</v>
      </c>
      <c r="E89" s="51" t="s">
        <v>14</v>
      </c>
      <c r="F89" s="51" t="s">
        <v>14</v>
      </c>
      <c r="G89" s="65">
        <v>-10076</v>
      </c>
    </row>
    <row r="90" spans="1:7" x14ac:dyDescent="0.5">
      <c r="A90" s="5" t="s">
        <v>312</v>
      </c>
      <c r="B90" s="51" t="s">
        <v>14</v>
      </c>
      <c r="C90" s="65" t="s">
        <v>14</v>
      </c>
      <c r="D90" s="65">
        <v>4757</v>
      </c>
      <c r="E90" s="65">
        <v>2761</v>
      </c>
      <c r="F90" s="51" t="s">
        <v>14</v>
      </c>
      <c r="G90" s="65">
        <v>7518</v>
      </c>
    </row>
    <row r="91" spans="1:7" x14ac:dyDescent="0.5">
      <c r="A91" s="6" t="s">
        <v>349</v>
      </c>
      <c r="B91" s="51" t="s">
        <v>14</v>
      </c>
      <c r="C91" s="51">
        <v>-504413</v>
      </c>
      <c r="D91" s="51">
        <v>-2256481</v>
      </c>
      <c r="E91" s="51">
        <v>-46649</v>
      </c>
      <c r="F91" s="51" t="s">
        <v>14</v>
      </c>
      <c r="G91" s="51">
        <v>-2807543</v>
      </c>
    </row>
    <row r="92" spans="1:7" x14ac:dyDescent="0.5">
      <c r="A92" s="20" t="s">
        <v>350</v>
      </c>
      <c r="B92" s="66">
        <v>123480</v>
      </c>
      <c r="C92" s="66">
        <v>5437489</v>
      </c>
      <c r="D92" s="66">
        <v>3237398</v>
      </c>
      <c r="E92" s="66">
        <v>129895</v>
      </c>
      <c r="F92" s="66">
        <v>7680110</v>
      </c>
      <c r="G92" s="66">
        <v>16608372</v>
      </c>
    </row>
    <row r="97" spans="1:7" x14ac:dyDescent="0.5">
      <c r="A97" s="17" t="s">
        <v>167</v>
      </c>
    </row>
    <row r="98" spans="1:7" ht="31.5" customHeight="1" x14ac:dyDescent="0.5">
      <c r="A98" s="71" t="s">
        <v>272</v>
      </c>
      <c r="B98" s="25" t="s">
        <v>299</v>
      </c>
      <c r="C98" s="25" t="s">
        <v>300</v>
      </c>
      <c r="D98" s="25" t="s">
        <v>301</v>
      </c>
      <c r="E98" s="25" t="s">
        <v>255</v>
      </c>
      <c r="F98" s="25" t="s">
        <v>302</v>
      </c>
      <c r="G98" s="25" t="s">
        <v>303</v>
      </c>
    </row>
    <row r="99" spans="1:7" s="2" customFormat="1" x14ac:dyDescent="0.5">
      <c r="A99" s="20" t="s">
        <v>351</v>
      </c>
      <c r="B99" s="66">
        <f>SUM(B67:B98)</f>
        <v>856868</v>
      </c>
      <c r="C99" s="66">
        <v>574492</v>
      </c>
      <c r="D99" s="66">
        <v>1527856</v>
      </c>
      <c r="E99" s="66">
        <v>36484</v>
      </c>
      <c r="F99" s="66">
        <v>5918023</v>
      </c>
      <c r="G99" s="66">
        <v>8178462</v>
      </c>
    </row>
    <row r="100" spans="1:7" x14ac:dyDescent="0.5">
      <c r="A100" s="6" t="s">
        <v>333</v>
      </c>
      <c r="B100" s="51">
        <v>121607</v>
      </c>
      <c r="C100" s="51">
        <v>743718</v>
      </c>
      <c r="D100" s="51">
        <v>2250220</v>
      </c>
      <c r="E100" s="51">
        <v>45925</v>
      </c>
      <c r="F100" s="51">
        <v>5918023</v>
      </c>
      <c r="G100" s="51">
        <v>9079493</v>
      </c>
    </row>
    <row r="101" spans="1:7" x14ac:dyDescent="0.5">
      <c r="A101" s="5" t="s">
        <v>306</v>
      </c>
      <c r="B101" s="65" t="s">
        <v>14</v>
      </c>
      <c r="C101" s="65" t="s">
        <v>14</v>
      </c>
      <c r="D101" s="65" t="s">
        <v>14</v>
      </c>
      <c r="E101" s="65" t="s">
        <v>14</v>
      </c>
      <c r="F101" s="65">
        <v>487883</v>
      </c>
      <c r="G101" s="65">
        <v>487883</v>
      </c>
    </row>
    <row r="102" spans="1:7" x14ac:dyDescent="0.5">
      <c r="A102" s="5" t="s">
        <v>307</v>
      </c>
      <c r="B102" s="65" t="s">
        <v>14</v>
      </c>
      <c r="C102" s="65">
        <v>633990</v>
      </c>
      <c r="D102" s="65">
        <v>596344</v>
      </c>
      <c r="E102" s="65">
        <v>9274</v>
      </c>
      <c r="F102" s="65">
        <v>-1239608</v>
      </c>
      <c r="G102" s="65" t="s">
        <v>14</v>
      </c>
    </row>
    <row r="103" spans="1:7" x14ac:dyDescent="0.5">
      <c r="A103" s="5" t="s">
        <v>334</v>
      </c>
      <c r="B103" s="65" t="s">
        <v>14</v>
      </c>
      <c r="C103" s="65">
        <v>147276</v>
      </c>
      <c r="D103" s="65">
        <v>-147276</v>
      </c>
      <c r="E103" s="65" t="s">
        <v>14</v>
      </c>
      <c r="F103" s="65" t="s">
        <v>14</v>
      </c>
      <c r="G103" s="65" t="s">
        <v>14</v>
      </c>
    </row>
    <row r="104" spans="1:7" x14ac:dyDescent="0.5">
      <c r="A104" s="6" t="s">
        <v>352</v>
      </c>
      <c r="B104" s="51">
        <f t="shared" ref="B104:G104" si="2">SUM(B100:B103)</f>
        <v>121607</v>
      </c>
      <c r="C104" s="51">
        <f t="shared" si="2"/>
        <v>1524984</v>
      </c>
      <c r="D104" s="51">
        <f t="shared" si="2"/>
        <v>2699288</v>
      </c>
      <c r="E104" s="51">
        <f t="shared" si="2"/>
        <v>55199</v>
      </c>
      <c r="F104" s="51">
        <f t="shared" si="2"/>
        <v>5166298</v>
      </c>
      <c r="G104" s="51">
        <f t="shared" si="2"/>
        <v>9567376</v>
      </c>
    </row>
    <row r="105" spans="1:7" x14ac:dyDescent="0.5">
      <c r="A105" s="5" t="s">
        <v>336</v>
      </c>
      <c r="B105" s="65" t="s">
        <v>14</v>
      </c>
      <c r="C105" s="65">
        <v>-169226</v>
      </c>
      <c r="D105" s="65">
        <v>-722364</v>
      </c>
      <c r="E105" s="65">
        <v>-9441</v>
      </c>
      <c r="F105" s="65" t="s">
        <v>14</v>
      </c>
      <c r="G105" s="65">
        <v>-901031</v>
      </c>
    </row>
    <row r="106" spans="1:7" x14ac:dyDescent="0.5">
      <c r="A106" s="5" t="s">
        <v>311</v>
      </c>
      <c r="B106" s="65" t="s">
        <v>14</v>
      </c>
      <c r="C106" s="65">
        <v>-10648</v>
      </c>
      <c r="D106" s="65">
        <v>-74546</v>
      </c>
      <c r="E106" s="65">
        <v>-10563</v>
      </c>
      <c r="F106" s="65" t="s">
        <v>14</v>
      </c>
      <c r="G106" s="65">
        <v>-95757</v>
      </c>
    </row>
    <row r="107" spans="1:7" x14ac:dyDescent="0.5">
      <c r="A107" s="5" t="s">
        <v>334</v>
      </c>
      <c r="B107" s="65" t="s">
        <v>14</v>
      </c>
      <c r="C107" s="65">
        <v>-16225</v>
      </c>
      <c r="D107" s="65">
        <v>16225</v>
      </c>
      <c r="E107" s="65" t="s">
        <v>14</v>
      </c>
      <c r="F107" s="65" t="s">
        <v>14</v>
      </c>
      <c r="G107" s="65" t="s">
        <v>14</v>
      </c>
    </row>
    <row r="108" spans="1:7" x14ac:dyDescent="0.5">
      <c r="A108" s="6" t="s">
        <v>353</v>
      </c>
      <c r="B108" s="51" t="s">
        <v>14</v>
      </c>
      <c r="C108" s="51">
        <f>SUM(C105:C107)</f>
        <v>-196099</v>
      </c>
      <c r="D108" s="51">
        <v>-780685</v>
      </c>
      <c r="E108" s="51">
        <f>SUM(E105:E107)</f>
        <v>-20004</v>
      </c>
      <c r="F108" s="51" t="s">
        <v>14</v>
      </c>
      <c r="G108" s="51">
        <f>SUM(G105:G107)</f>
        <v>-996788</v>
      </c>
    </row>
    <row r="109" spans="1:7" x14ac:dyDescent="0.5">
      <c r="A109" s="20" t="s">
        <v>354</v>
      </c>
      <c r="B109" s="66">
        <f t="shared" ref="B109:G109" si="3">SUM(B104,B108)</f>
        <v>121607</v>
      </c>
      <c r="C109" s="66">
        <f t="shared" si="3"/>
        <v>1328885</v>
      </c>
      <c r="D109" s="66">
        <f t="shared" si="3"/>
        <v>1918603</v>
      </c>
      <c r="E109" s="66">
        <f t="shared" si="3"/>
        <v>35195</v>
      </c>
      <c r="F109" s="66">
        <f t="shared" si="3"/>
        <v>5166298</v>
      </c>
      <c r="G109" s="66">
        <f t="shared" si="3"/>
        <v>8570588</v>
      </c>
    </row>
    <row r="110" spans="1:7" x14ac:dyDescent="0.5">
      <c r="A110" s="20" t="s">
        <v>355</v>
      </c>
      <c r="B110" s="66">
        <v>121607</v>
      </c>
      <c r="C110" s="66">
        <v>1744961</v>
      </c>
      <c r="D110" s="66">
        <v>1924064</v>
      </c>
      <c r="E110" s="66">
        <v>40643</v>
      </c>
      <c r="F110" s="66">
        <v>7235055</v>
      </c>
      <c r="G110" s="66">
        <v>11066330</v>
      </c>
    </row>
    <row r="111" spans="1:7" x14ac:dyDescent="0.5">
      <c r="A111" s="6" t="s">
        <v>339</v>
      </c>
      <c r="B111" s="51">
        <v>121607</v>
      </c>
      <c r="C111" s="51">
        <v>2001525</v>
      </c>
      <c r="D111" s="51">
        <v>3065564</v>
      </c>
      <c r="E111" s="51">
        <v>60350</v>
      </c>
      <c r="F111" s="51">
        <v>7235055</v>
      </c>
      <c r="G111" s="51">
        <v>12484101</v>
      </c>
    </row>
    <row r="112" spans="1:7" x14ac:dyDescent="0.5">
      <c r="A112" s="5" t="s">
        <v>306</v>
      </c>
      <c r="B112" s="65" t="s">
        <v>14</v>
      </c>
      <c r="C112" s="65" t="s">
        <v>14</v>
      </c>
      <c r="D112" s="65" t="s">
        <v>14</v>
      </c>
      <c r="E112" s="65" t="s">
        <v>14</v>
      </c>
      <c r="F112" s="65">
        <v>605698</v>
      </c>
      <c r="G112" s="65">
        <v>605698</v>
      </c>
    </row>
    <row r="113" spans="1:7" x14ac:dyDescent="0.5">
      <c r="A113" s="5" t="s">
        <v>307</v>
      </c>
      <c r="B113" s="65" t="s">
        <v>14</v>
      </c>
      <c r="C113" s="65" t="s">
        <v>14</v>
      </c>
      <c r="D113" s="65">
        <v>297460</v>
      </c>
      <c r="E113" s="65">
        <v>6010</v>
      </c>
      <c r="F113" s="65">
        <v>-303470</v>
      </c>
      <c r="G113" s="65" t="s">
        <v>14</v>
      </c>
    </row>
    <row r="114" spans="1:7" x14ac:dyDescent="0.5">
      <c r="A114" s="5" t="s">
        <v>316</v>
      </c>
      <c r="B114" s="65" t="s">
        <v>14</v>
      </c>
      <c r="C114" s="65" t="s">
        <v>14</v>
      </c>
      <c r="D114" s="65">
        <v>11764</v>
      </c>
      <c r="E114" s="65" t="s">
        <v>14</v>
      </c>
      <c r="F114" s="65" t="s">
        <v>14</v>
      </c>
      <c r="G114" s="65">
        <v>11764</v>
      </c>
    </row>
    <row r="115" spans="1:7" x14ac:dyDescent="0.5">
      <c r="A115" s="5" t="s">
        <v>308</v>
      </c>
      <c r="B115" s="65" t="s">
        <v>14</v>
      </c>
      <c r="C115" s="65" t="s">
        <v>14</v>
      </c>
      <c r="D115" s="65" t="s">
        <v>14</v>
      </c>
      <c r="E115" s="65">
        <v>-229</v>
      </c>
      <c r="F115" s="65" t="s">
        <v>14</v>
      </c>
      <c r="G115" s="65">
        <v>-229</v>
      </c>
    </row>
    <row r="116" spans="1:7" x14ac:dyDescent="0.5">
      <c r="A116" s="6" t="s">
        <v>356</v>
      </c>
      <c r="B116" s="51">
        <f t="shared" ref="B116:G116" si="4">SUM(B111:B115)</f>
        <v>121607</v>
      </c>
      <c r="C116" s="51">
        <f t="shared" si="4"/>
        <v>2001525</v>
      </c>
      <c r="D116" s="51">
        <f t="shared" si="4"/>
        <v>3374788</v>
      </c>
      <c r="E116" s="51">
        <f t="shared" si="4"/>
        <v>66131</v>
      </c>
      <c r="F116" s="51">
        <f t="shared" si="4"/>
        <v>7537283</v>
      </c>
      <c r="G116" s="51">
        <f t="shared" si="4"/>
        <v>13101334</v>
      </c>
    </row>
    <row r="117" spans="1:7" x14ac:dyDescent="0.5">
      <c r="A117" s="5" t="s">
        <v>341</v>
      </c>
      <c r="B117" s="65" t="s">
        <v>14</v>
      </c>
      <c r="C117" s="65">
        <v>-256564</v>
      </c>
      <c r="D117" s="65">
        <v>-1141500</v>
      </c>
      <c r="E117" s="65">
        <v>-19707</v>
      </c>
      <c r="F117" s="65" t="s">
        <v>14</v>
      </c>
      <c r="G117" s="65">
        <f>SUM(B117:F117)</f>
        <v>-1417771</v>
      </c>
    </row>
    <row r="118" spans="1:7" x14ac:dyDescent="0.5">
      <c r="A118" s="5" t="s">
        <v>311</v>
      </c>
      <c r="B118" s="65" t="s">
        <v>14</v>
      </c>
      <c r="C118" s="65">
        <v>-25627</v>
      </c>
      <c r="D118" s="65">
        <v>-112175</v>
      </c>
      <c r="E118" s="65">
        <v>-2825</v>
      </c>
      <c r="F118" s="65" t="s">
        <v>14</v>
      </c>
      <c r="G118" s="65">
        <f>SUM(B118:F118)</f>
        <v>-140627</v>
      </c>
    </row>
    <row r="119" spans="1:7" x14ac:dyDescent="0.5">
      <c r="A119" s="5" t="s">
        <v>316</v>
      </c>
      <c r="B119" s="65" t="s">
        <v>14</v>
      </c>
      <c r="C119" s="65" t="s">
        <v>14</v>
      </c>
      <c r="D119" s="65">
        <v>-7254</v>
      </c>
      <c r="E119" s="65" t="s">
        <v>14</v>
      </c>
      <c r="F119" s="65" t="s">
        <v>14</v>
      </c>
      <c r="G119" s="65">
        <f>SUM(B119:F119)</f>
        <v>-7254</v>
      </c>
    </row>
    <row r="120" spans="1:7" x14ac:dyDescent="0.5">
      <c r="A120" s="5" t="s">
        <v>312</v>
      </c>
      <c r="B120" s="65" t="s">
        <v>14</v>
      </c>
      <c r="C120" s="65" t="s">
        <v>14</v>
      </c>
      <c r="D120" s="65" t="s">
        <v>14</v>
      </c>
      <c r="E120" s="65">
        <v>130</v>
      </c>
      <c r="F120" s="65" t="s">
        <v>14</v>
      </c>
      <c r="G120" s="65">
        <f>SUM(B120:F120)</f>
        <v>130</v>
      </c>
    </row>
    <row r="121" spans="1:7" x14ac:dyDescent="0.5">
      <c r="A121" s="6" t="s">
        <v>357</v>
      </c>
      <c r="B121" s="51" t="s">
        <v>14</v>
      </c>
      <c r="C121" s="51">
        <f>SUM(C117:C120)</f>
        <v>-282191</v>
      </c>
      <c r="D121" s="51">
        <f>SUM(D117:D120)</f>
        <v>-1260929</v>
      </c>
      <c r="E121" s="51">
        <f>SUM(E117:E120)</f>
        <v>-22402</v>
      </c>
      <c r="F121" s="51" t="s">
        <v>14</v>
      </c>
      <c r="G121" s="51">
        <f>SUM(G117:G120)</f>
        <v>-1565522</v>
      </c>
    </row>
    <row r="122" spans="1:7" x14ac:dyDescent="0.5">
      <c r="A122" s="20" t="s">
        <v>358</v>
      </c>
      <c r="B122" s="66">
        <f t="shared" ref="B122:G122" si="5">SUM(B116,B121)</f>
        <v>121607</v>
      </c>
      <c r="C122" s="66">
        <f t="shared" si="5"/>
        <v>1719334</v>
      </c>
      <c r="D122" s="66">
        <f t="shared" si="5"/>
        <v>2113859</v>
      </c>
      <c r="E122" s="66">
        <f t="shared" si="5"/>
        <v>43729</v>
      </c>
      <c r="F122" s="66">
        <f t="shared" si="5"/>
        <v>7537283</v>
      </c>
      <c r="G122" s="66">
        <f t="shared" si="5"/>
        <v>11535812</v>
      </c>
    </row>
    <row r="127" spans="1:7" ht="31.5" customHeight="1" x14ac:dyDescent="0.5">
      <c r="A127" s="17" t="s">
        <v>172</v>
      </c>
    </row>
    <row r="128" spans="1:7" ht="31.5" customHeight="1" x14ac:dyDescent="0.5">
      <c r="A128" s="71" t="s">
        <v>272</v>
      </c>
      <c r="B128" s="25" t="s">
        <v>299</v>
      </c>
      <c r="C128" s="25" t="s">
        <v>300</v>
      </c>
      <c r="D128" s="25" t="s">
        <v>301</v>
      </c>
      <c r="E128" s="25" t="s">
        <v>255</v>
      </c>
      <c r="F128" s="25" t="s">
        <v>302</v>
      </c>
      <c r="G128" s="25" t="s">
        <v>303</v>
      </c>
    </row>
    <row r="129" spans="1:7" x14ac:dyDescent="0.5">
      <c r="A129" s="20" t="s">
        <v>351</v>
      </c>
      <c r="B129" s="66">
        <v>121607</v>
      </c>
      <c r="C129" s="66">
        <v>574492</v>
      </c>
      <c r="D129" s="66">
        <v>1527856</v>
      </c>
      <c r="E129" s="66">
        <v>36484</v>
      </c>
      <c r="F129" s="66">
        <v>5918023</v>
      </c>
      <c r="G129" s="66">
        <v>8178462</v>
      </c>
    </row>
    <row r="130" spans="1:7" x14ac:dyDescent="0.5">
      <c r="A130" s="6" t="s">
        <v>333</v>
      </c>
      <c r="B130" s="51">
        <v>121607</v>
      </c>
      <c r="C130" s="51">
        <v>743718</v>
      </c>
      <c r="D130" s="51">
        <v>2250220</v>
      </c>
      <c r="E130" s="51">
        <v>45925</v>
      </c>
      <c r="F130" s="51">
        <v>5918023</v>
      </c>
      <c r="G130" s="51">
        <v>9079493</v>
      </c>
    </row>
    <row r="131" spans="1:7" x14ac:dyDescent="0.5">
      <c r="A131" s="5" t="s">
        <v>306</v>
      </c>
      <c r="B131" s="65" t="s">
        <v>14</v>
      </c>
      <c r="C131" s="65" t="s">
        <v>14</v>
      </c>
      <c r="D131" s="65" t="s">
        <v>14</v>
      </c>
      <c r="E131" s="65" t="s">
        <v>14</v>
      </c>
      <c r="F131" s="65">
        <v>1690987</v>
      </c>
      <c r="G131" s="65">
        <v>1690987</v>
      </c>
    </row>
    <row r="132" spans="1:7" x14ac:dyDescent="0.5">
      <c r="A132" s="5" t="s">
        <v>307</v>
      </c>
      <c r="B132" s="65" t="s">
        <v>14</v>
      </c>
      <c r="C132" s="65">
        <v>771310</v>
      </c>
      <c r="D132" s="65">
        <v>779729</v>
      </c>
      <c r="E132" s="65">
        <v>12742</v>
      </c>
      <c r="F132" s="65">
        <v>-1563781</v>
      </c>
      <c r="G132" s="65" t="s">
        <v>14</v>
      </c>
    </row>
    <row r="133" spans="1:7" x14ac:dyDescent="0.5">
      <c r="A133" s="5" t="s">
        <v>346</v>
      </c>
      <c r="B133" s="65" t="s">
        <v>14</v>
      </c>
      <c r="C133" s="65" t="s">
        <v>14</v>
      </c>
      <c r="D133" s="65">
        <v>79984</v>
      </c>
      <c r="E133" s="65" t="s">
        <v>14</v>
      </c>
      <c r="F133" s="65" t="s">
        <v>14</v>
      </c>
      <c r="G133" s="65">
        <v>79984</v>
      </c>
    </row>
    <row r="134" spans="1:7" x14ac:dyDescent="0.5">
      <c r="A134" s="5" t="s">
        <v>334</v>
      </c>
      <c r="B134" s="65" t="s">
        <v>14</v>
      </c>
      <c r="C134" s="65">
        <v>147276</v>
      </c>
      <c r="D134" s="65">
        <v>-147276</v>
      </c>
      <c r="E134" s="65" t="s">
        <v>14</v>
      </c>
      <c r="F134" s="65" t="s">
        <v>14</v>
      </c>
      <c r="G134" s="65" t="s">
        <v>14</v>
      </c>
    </row>
    <row r="135" spans="1:7" x14ac:dyDescent="0.5">
      <c r="A135" s="5" t="s">
        <v>308</v>
      </c>
      <c r="B135" s="65" t="s">
        <v>14</v>
      </c>
      <c r="C135" s="65">
        <v>-856</v>
      </c>
      <c r="D135" s="65">
        <v>-100</v>
      </c>
      <c r="E135" s="65" t="s">
        <v>14</v>
      </c>
      <c r="F135" s="65" t="s">
        <v>14</v>
      </c>
      <c r="G135" s="65">
        <v>-956</v>
      </c>
    </row>
    <row r="136" spans="1:7" x14ac:dyDescent="0.5">
      <c r="A136" s="6" t="s">
        <v>359</v>
      </c>
      <c r="B136" s="51">
        <v>121607</v>
      </c>
      <c r="C136" s="51">
        <v>1661448</v>
      </c>
      <c r="D136" s="51">
        <v>2962557</v>
      </c>
      <c r="E136" s="51">
        <v>58667</v>
      </c>
      <c r="F136" s="51">
        <v>6045229</v>
      </c>
      <c r="G136" s="51">
        <v>10849508</v>
      </c>
    </row>
    <row r="137" spans="1:7" x14ac:dyDescent="0.5">
      <c r="A137" s="5" t="s">
        <v>336</v>
      </c>
      <c r="B137" s="65" t="s">
        <v>14</v>
      </c>
      <c r="C137" s="51">
        <v>-169226</v>
      </c>
      <c r="D137" s="51">
        <v>-722364</v>
      </c>
      <c r="E137" s="51">
        <v>-9441</v>
      </c>
      <c r="F137" s="65" t="s">
        <v>14</v>
      </c>
      <c r="G137" s="51">
        <v>-901031</v>
      </c>
    </row>
    <row r="138" spans="1:7" x14ac:dyDescent="0.5">
      <c r="A138" s="5" t="s">
        <v>311</v>
      </c>
      <c r="B138" s="65" t="s">
        <v>14</v>
      </c>
      <c r="C138" s="65">
        <v>-27842</v>
      </c>
      <c r="D138" s="65">
        <v>-180293</v>
      </c>
      <c r="E138" s="65">
        <v>-13222</v>
      </c>
      <c r="F138" s="65" t="s">
        <v>14</v>
      </c>
      <c r="G138" s="65">
        <v>-221357</v>
      </c>
    </row>
    <row r="139" spans="1:7" x14ac:dyDescent="0.5">
      <c r="A139" s="5" t="s">
        <v>346</v>
      </c>
      <c r="B139" s="65" t="s">
        <v>14</v>
      </c>
      <c r="C139" s="65" t="s">
        <v>14</v>
      </c>
      <c r="D139" s="65">
        <v>-21610</v>
      </c>
      <c r="E139" s="65" t="s">
        <v>14</v>
      </c>
      <c r="F139" s="65" t="s">
        <v>14</v>
      </c>
      <c r="G139" s="65">
        <v>-21610</v>
      </c>
    </row>
    <row r="140" spans="1:7" x14ac:dyDescent="0.5">
      <c r="A140" s="5" t="s">
        <v>334</v>
      </c>
      <c r="B140" s="65" t="s">
        <v>14</v>
      </c>
      <c r="C140" s="65">
        <v>-17967</v>
      </c>
      <c r="D140" s="65">
        <v>17967</v>
      </c>
      <c r="E140" s="65" t="s">
        <v>14</v>
      </c>
      <c r="F140" s="65" t="s">
        <v>14</v>
      </c>
      <c r="G140" s="65" t="s">
        <v>14</v>
      </c>
    </row>
    <row r="141" spans="1:7" x14ac:dyDescent="0.5">
      <c r="A141" s="5" t="s">
        <v>312</v>
      </c>
      <c r="B141" s="65" t="s">
        <v>14</v>
      </c>
      <c r="C141" s="65">
        <v>425</v>
      </c>
      <c r="D141" s="65">
        <v>99</v>
      </c>
      <c r="E141" s="65" t="s">
        <v>14</v>
      </c>
      <c r="F141" s="65" t="s">
        <v>14</v>
      </c>
      <c r="G141" s="65">
        <v>524</v>
      </c>
    </row>
    <row r="142" spans="1:7" x14ac:dyDescent="0.5">
      <c r="A142" s="6" t="s">
        <v>360</v>
      </c>
      <c r="B142" s="65" t="s">
        <v>14</v>
      </c>
      <c r="C142" s="51">
        <v>-214610</v>
      </c>
      <c r="D142" s="51">
        <v>-906201</v>
      </c>
      <c r="E142" s="51">
        <v>-22663</v>
      </c>
      <c r="F142" s="65" t="s">
        <v>14</v>
      </c>
      <c r="G142" s="51">
        <v>-1143474</v>
      </c>
    </row>
    <row r="143" spans="1:7" x14ac:dyDescent="0.5">
      <c r="A143" s="20" t="s">
        <v>361</v>
      </c>
      <c r="B143" s="66">
        <v>121607</v>
      </c>
      <c r="C143" s="66">
        <v>1446838</v>
      </c>
      <c r="D143" s="66">
        <v>2056356</v>
      </c>
      <c r="E143" s="66">
        <v>36004</v>
      </c>
      <c r="F143" s="66">
        <v>6045229</v>
      </c>
      <c r="G143" s="66">
        <v>9706034</v>
      </c>
    </row>
    <row r="144" spans="1:7" x14ac:dyDescent="0.5">
      <c r="A144" s="20" t="s">
        <v>355</v>
      </c>
      <c r="B144" s="66">
        <v>121607</v>
      </c>
      <c r="C144" s="66">
        <v>1744961</v>
      </c>
      <c r="D144" s="66">
        <v>1924064</v>
      </c>
      <c r="E144" s="66">
        <v>40643</v>
      </c>
      <c r="F144" s="66">
        <v>7235055</v>
      </c>
      <c r="G144" s="66">
        <v>11066330</v>
      </c>
    </row>
    <row r="145" spans="1:7" x14ac:dyDescent="0.5">
      <c r="A145" s="6" t="s">
        <v>339</v>
      </c>
      <c r="B145" s="51">
        <v>121607</v>
      </c>
      <c r="C145" s="51">
        <v>2001525</v>
      </c>
      <c r="D145" s="51">
        <v>3065564</v>
      </c>
      <c r="E145" s="51">
        <v>60350</v>
      </c>
      <c r="F145" s="51">
        <v>7235055</v>
      </c>
      <c r="G145" s="51">
        <v>12484101</v>
      </c>
    </row>
    <row r="146" spans="1:7" x14ac:dyDescent="0.5">
      <c r="A146" s="5" t="s">
        <v>306</v>
      </c>
      <c r="B146" s="65" t="s">
        <v>14</v>
      </c>
      <c r="C146" s="65" t="s">
        <v>14</v>
      </c>
      <c r="D146" s="65" t="s">
        <v>14</v>
      </c>
      <c r="E146" s="65" t="s">
        <v>14</v>
      </c>
      <c r="F146" s="65">
        <v>1189531</v>
      </c>
      <c r="G146" s="65">
        <v>1189531</v>
      </c>
    </row>
    <row r="147" spans="1:7" x14ac:dyDescent="0.5">
      <c r="A147" s="5" t="s">
        <v>307</v>
      </c>
      <c r="B147" s="65" t="s">
        <v>14</v>
      </c>
      <c r="C147" s="65" t="s">
        <v>14</v>
      </c>
      <c r="D147" s="65">
        <v>532867</v>
      </c>
      <c r="E147" s="65">
        <v>22603</v>
      </c>
      <c r="F147" s="65">
        <v>-555470</v>
      </c>
      <c r="G147" s="65" t="s">
        <v>14</v>
      </c>
    </row>
    <row r="148" spans="1:7" x14ac:dyDescent="0.5">
      <c r="A148" s="5" t="s">
        <v>316</v>
      </c>
      <c r="B148" s="65" t="s">
        <v>14</v>
      </c>
      <c r="C148" s="65" t="s">
        <v>14</v>
      </c>
      <c r="D148" s="65">
        <v>12975</v>
      </c>
      <c r="E148" s="65" t="s">
        <v>14</v>
      </c>
      <c r="F148" s="65" t="s">
        <v>14</v>
      </c>
      <c r="G148" s="65">
        <v>12975</v>
      </c>
    </row>
    <row r="149" spans="1:7" x14ac:dyDescent="0.5">
      <c r="A149" s="5" t="s">
        <v>308</v>
      </c>
      <c r="B149" s="65" t="s">
        <v>14</v>
      </c>
      <c r="C149" s="65" t="s">
        <v>14</v>
      </c>
      <c r="D149" s="65">
        <v>-972</v>
      </c>
      <c r="E149" s="65">
        <v>-570</v>
      </c>
      <c r="F149" s="65">
        <v>-11</v>
      </c>
      <c r="G149" s="65">
        <v>-1553</v>
      </c>
    </row>
    <row r="150" spans="1:7" x14ac:dyDescent="0.5">
      <c r="A150" s="6" t="s">
        <v>362</v>
      </c>
      <c r="B150" s="51">
        <v>121607</v>
      </c>
      <c r="C150" s="51">
        <v>2001525</v>
      </c>
      <c r="D150" s="51">
        <v>3610434</v>
      </c>
      <c r="E150" s="51">
        <v>82383</v>
      </c>
      <c r="F150" s="51">
        <v>7869105</v>
      </c>
      <c r="G150" s="51">
        <v>13685054</v>
      </c>
    </row>
    <row r="151" spans="1:7" x14ac:dyDescent="0.5">
      <c r="A151" s="5" t="s">
        <v>341</v>
      </c>
      <c r="B151" s="65" t="s">
        <v>14</v>
      </c>
      <c r="C151" s="51">
        <v>-256564</v>
      </c>
      <c r="D151" s="51">
        <v>-1141500</v>
      </c>
      <c r="E151" s="51">
        <v>-19707</v>
      </c>
      <c r="F151" s="65" t="s">
        <v>14</v>
      </c>
      <c r="G151" s="51">
        <v>-1417771</v>
      </c>
    </row>
    <row r="152" spans="1:7" x14ac:dyDescent="0.5">
      <c r="A152" s="5" t="s">
        <v>311</v>
      </c>
      <c r="B152" s="65" t="s">
        <v>14</v>
      </c>
      <c r="C152" s="65">
        <v>-50742</v>
      </c>
      <c r="D152" s="65">
        <v>-233712</v>
      </c>
      <c r="E152" s="65">
        <v>-6113</v>
      </c>
      <c r="F152" s="65" t="s">
        <v>14</v>
      </c>
      <c r="G152" s="65">
        <v>-290567</v>
      </c>
    </row>
    <row r="153" spans="1:7" x14ac:dyDescent="0.5">
      <c r="A153" s="5" t="s">
        <v>316</v>
      </c>
      <c r="B153" s="65" t="s">
        <v>14</v>
      </c>
      <c r="C153" s="65" t="s">
        <v>14</v>
      </c>
      <c r="D153" s="65">
        <v>-7709</v>
      </c>
      <c r="E153" s="65" t="s">
        <v>14</v>
      </c>
      <c r="F153" s="65" t="s">
        <v>14</v>
      </c>
      <c r="G153" s="65">
        <v>-7709</v>
      </c>
    </row>
    <row r="154" spans="1:7" x14ac:dyDescent="0.5">
      <c r="A154" s="5" t="s">
        <v>312</v>
      </c>
      <c r="B154" s="65" t="s">
        <v>14</v>
      </c>
      <c r="C154" s="65" t="s">
        <v>14</v>
      </c>
      <c r="D154" s="65">
        <v>929</v>
      </c>
      <c r="E154" s="65">
        <v>314</v>
      </c>
      <c r="F154" s="65" t="s">
        <v>14</v>
      </c>
      <c r="G154" s="65">
        <v>1243</v>
      </c>
    </row>
    <row r="155" spans="1:7" x14ac:dyDescent="0.5">
      <c r="A155" s="6" t="s">
        <v>363</v>
      </c>
      <c r="B155" s="65" t="s">
        <v>14</v>
      </c>
      <c r="C155" s="51">
        <v>-307306</v>
      </c>
      <c r="D155" s="51">
        <v>-1381992</v>
      </c>
      <c r="E155" s="51">
        <v>-25506</v>
      </c>
      <c r="F155" s="65" t="s">
        <v>14</v>
      </c>
      <c r="G155" s="51">
        <v>-1714804</v>
      </c>
    </row>
    <row r="156" spans="1:7" x14ac:dyDescent="0.5">
      <c r="A156" s="20" t="s">
        <v>364</v>
      </c>
      <c r="B156" s="96">
        <v>121607</v>
      </c>
      <c r="C156" s="66">
        <v>1694219</v>
      </c>
      <c r="D156" s="66">
        <v>2228442</v>
      </c>
      <c r="E156" s="66">
        <v>56877</v>
      </c>
      <c r="F156" s="66">
        <v>7869105</v>
      </c>
      <c r="G156" s="105">
        <v>11970250</v>
      </c>
    </row>
    <row r="157" spans="1:7" x14ac:dyDescent="0.5">
      <c r="A157" s="97" t="s">
        <v>365</v>
      </c>
      <c r="B157" s="96">
        <v>121607</v>
      </c>
      <c r="C157" s="96">
        <v>3345666</v>
      </c>
      <c r="D157" s="66">
        <v>2651239</v>
      </c>
      <c r="E157" s="104">
        <v>98175</v>
      </c>
      <c r="F157" s="96">
        <v>7254178</v>
      </c>
      <c r="G157" s="104">
        <v>13470865</v>
      </c>
    </row>
    <row r="158" spans="1:7" x14ac:dyDescent="0.5">
      <c r="A158" s="6" t="s">
        <v>366</v>
      </c>
      <c r="B158" s="98">
        <v>121607</v>
      </c>
      <c r="C158" s="98">
        <v>3702386</v>
      </c>
      <c r="D158" s="102">
        <v>4270386</v>
      </c>
      <c r="E158" s="102">
        <v>123517</v>
      </c>
      <c r="F158" s="102">
        <v>7254178</v>
      </c>
      <c r="G158" s="102">
        <v>15472074</v>
      </c>
    </row>
    <row r="159" spans="1:7" x14ac:dyDescent="0.5">
      <c r="A159" s="94" t="s">
        <v>306</v>
      </c>
      <c r="B159" s="65" t="s">
        <v>14</v>
      </c>
      <c r="C159" s="95" t="s">
        <v>14</v>
      </c>
      <c r="D159" s="103" t="s">
        <v>14</v>
      </c>
      <c r="E159" s="103" t="s">
        <v>14</v>
      </c>
      <c r="F159" s="103">
        <v>2637385</v>
      </c>
      <c r="G159" s="103">
        <v>2637385</v>
      </c>
    </row>
    <row r="160" spans="1:7" x14ac:dyDescent="0.5">
      <c r="A160" s="94" t="s">
        <v>345</v>
      </c>
      <c r="B160" s="65" t="s">
        <v>14</v>
      </c>
      <c r="C160" s="95">
        <v>65884</v>
      </c>
      <c r="D160" s="103">
        <v>614417</v>
      </c>
      <c r="E160" s="103">
        <v>16696</v>
      </c>
      <c r="F160" s="103">
        <v>-696997</v>
      </c>
      <c r="G160" s="103" t="s">
        <v>14</v>
      </c>
    </row>
    <row r="161" spans="1:7" x14ac:dyDescent="0.5">
      <c r="A161" s="93" t="s">
        <v>367</v>
      </c>
      <c r="B161" s="98">
        <v>121607</v>
      </c>
      <c r="C161" s="98">
        <v>3768270</v>
      </c>
      <c r="D161" s="102">
        <v>4884803</v>
      </c>
      <c r="E161" s="102">
        <v>140213</v>
      </c>
      <c r="F161" s="102">
        <v>9194566</v>
      </c>
      <c r="G161" s="102">
        <v>18109459</v>
      </c>
    </row>
    <row r="162" spans="1:7" x14ac:dyDescent="0.5">
      <c r="A162" s="94" t="s">
        <v>348</v>
      </c>
      <c r="B162" s="51" t="s">
        <v>14</v>
      </c>
      <c r="C162" s="51">
        <v>-356720</v>
      </c>
      <c r="D162" s="102">
        <v>-1619147</v>
      </c>
      <c r="E162" s="102">
        <v>-25342</v>
      </c>
      <c r="F162" s="102" t="s">
        <v>14</v>
      </c>
      <c r="G162" s="102">
        <v>-2001209</v>
      </c>
    </row>
    <row r="163" spans="1:7" x14ac:dyDescent="0.5">
      <c r="A163" s="94" t="s">
        <v>311</v>
      </c>
      <c r="B163" s="65" t="s">
        <v>14</v>
      </c>
      <c r="C163" s="65">
        <v>-64850</v>
      </c>
      <c r="D163" s="103">
        <v>-299959</v>
      </c>
      <c r="E163" s="103">
        <v>-10836</v>
      </c>
      <c r="F163" s="103" t="s">
        <v>14</v>
      </c>
      <c r="G163" s="103">
        <v>-375645</v>
      </c>
    </row>
    <row r="164" spans="1:7" x14ac:dyDescent="0.5">
      <c r="A164" s="93" t="s">
        <v>368</v>
      </c>
      <c r="B164" s="65" t="s">
        <v>14</v>
      </c>
      <c r="C164" s="65">
        <v>-421570</v>
      </c>
      <c r="D164" s="103">
        <v>-1919106</v>
      </c>
      <c r="E164" s="102">
        <v>-36178</v>
      </c>
      <c r="F164" s="103" t="s">
        <v>14</v>
      </c>
      <c r="G164" s="102">
        <f>+SUM(G162:G163)</f>
        <v>-2376854</v>
      </c>
    </row>
    <row r="165" spans="1:7" x14ac:dyDescent="0.5">
      <c r="A165" s="99" t="s">
        <v>369</v>
      </c>
      <c r="B165" s="96">
        <v>121607</v>
      </c>
      <c r="C165" s="96">
        <v>3346700</v>
      </c>
      <c r="D165" s="104">
        <v>2965697</v>
      </c>
      <c r="E165" s="104">
        <v>104035</v>
      </c>
      <c r="F165" s="104">
        <v>9194566</v>
      </c>
      <c r="G165" s="104">
        <f>+G161+G164</f>
        <v>15732605</v>
      </c>
    </row>
  </sheetData>
  <hyperlinks>
    <hyperlink ref="A1" location="'Титульный лист'!A1" display="← Обратно к содержанию" xr:uid="{00000000-0004-0000-0D00-000000000000}"/>
  </hyperlink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4"/>
  <sheetViews>
    <sheetView showGridLines="0" zoomScale="70" zoomScaleNormal="70" workbookViewId="0"/>
  </sheetViews>
  <sheetFormatPr defaultColWidth="11" defaultRowHeight="15.75" x14ac:dyDescent="0.5"/>
  <cols>
    <col min="1" max="1" width="57.0625" style="21" customWidth="1"/>
    <col min="2" max="2" width="19.0625" style="43" customWidth="1"/>
    <col min="3" max="3" width="18.5625" style="43" customWidth="1"/>
    <col min="4" max="4" width="19" style="43" customWidth="1"/>
    <col min="5" max="6" width="19.5625" style="43" customWidth="1"/>
    <col min="7" max="7" width="16.75" style="45" customWidth="1"/>
    <col min="8" max="8" width="4.5" customWidth="1"/>
  </cols>
  <sheetData>
    <row r="1" spans="1:7" ht="42.75" customHeight="1" x14ac:dyDescent="0.5">
      <c r="A1" s="38" t="s">
        <v>0</v>
      </c>
      <c r="G1" s="74"/>
    </row>
    <row r="2" spans="1:7" ht="27" customHeight="1" x14ac:dyDescent="0.5">
      <c r="A2" s="39" t="s">
        <v>370</v>
      </c>
      <c r="G2" s="74"/>
    </row>
    <row r="3" spans="1:7" ht="27" customHeight="1" x14ac:dyDescent="0.5">
      <c r="A3" s="17" t="s">
        <v>120</v>
      </c>
      <c r="G3" s="74"/>
    </row>
    <row r="4" spans="1:7" s="3" customFormat="1" ht="31.5" customHeight="1" x14ac:dyDescent="0.5">
      <c r="A4" s="71" t="s">
        <v>272</v>
      </c>
      <c r="B4" s="82" t="s">
        <v>371</v>
      </c>
      <c r="C4" s="82" t="s">
        <v>372</v>
      </c>
      <c r="D4" s="82" t="s">
        <v>373</v>
      </c>
      <c r="E4" s="82" t="s">
        <v>374</v>
      </c>
      <c r="F4" s="82" t="s">
        <v>375</v>
      </c>
      <c r="G4" s="82" t="s">
        <v>303</v>
      </c>
    </row>
    <row r="5" spans="1:7" s="2" customFormat="1" x14ac:dyDescent="0.5">
      <c r="A5" s="17" t="s">
        <v>304</v>
      </c>
      <c r="B5" s="51">
        <v>58275</v>
      </c>
      <c r="C5" s="51">
        <v>2932</v>
      </c>
      <c r="D5" s="51" t="s">
        <v>14</v>
      </c>
      <c r="E5" s="51">
        <v>233632</v>
      </c>
      <c r="F5" s="51">
        <v>13960</v>
      </c>
      <c r="G5" s="51">
        <v>308799</v>
      </c>
    </row>
    <row r="6" spans="1:7" x14ac:dyDescent="0.5">
      <c r="A6" s="16" t="s">
        <v>305</v>
      </c>
      <c r="B6" s="65">
        <v>63241</v>
      </c>
      <c r="C6" s="65">
        <v>3202</v>
      </c>
      <c r="D6" s="51" t="s">
        <v>14</v>
      </c>
      <c r="E6" s="65">
        <v>233632</v>
      </c>
      <c r="F6" s="65">
        <v>16232</v>
      </c>
      <c r="G6" s="51">
        <v>316487</v>
      </c>
    </row>
    <row r="7" spans="1:7" x14ac:dyDescent="0.5">
      <c r="A7" s="16" t="s">
        <v>306</v>
      </c>
      <c r="B7" s="51" t="s">
        <v>14</v>
      </c>
      <c r="C7" s="51" t="s">
        <v>14</v>
      </c>
      <c r="D7" s="51" t="s">
        <v>14</v>
      </c>
      <c r="E7" s="65">
        <v>181214</v>
      </c>
      <c r="F7" s="65">
        <v>11163</v>
      </c>
      <c r="G7" s="51">
        <v>192377</v>
      </c>
    </row>
    <row r="8" spans="1:7" x14ac:dyDescent="0.5">
      <c r="A8" s="16" t="s">
        <v>307</v>
      </c>
      <c r="B8" s="65">
        <v>48877</v>
      </c>
      <c r="C8" s="65">
        <v>1539</v>
      </c>
      <c r="D8" s="51" t="s">
        <v>14</v>
      </c>
      <c r="E8" s="65">
        <v>-50416</v>
      </c>
      <c r="F8" s="51" t="s">
        <v>14</v>
      </c>
      <c r="G8" s="51" t="s">
        <v>14</v>
      </c>
    </row>
    <row r="9" spans="1:7" x14ac:dyDescent="0.5">
      <c r="A9" s="16" t="s">
        <v>308</v>
      </c>
      <c r="B9" s="51" t="s">
        <v>14</v>
      </c>
      <c r="C9" s="51" t="s">
        <v>14</v>
      </c>
      <c r="D9" s="51" t="s">
        <v>14</v>
      </c>
      <c r="E9" s="65">
        <v>-26839</v>
      </c>
      <c r="F9" s="51" t="s">
        <v>14</v>
      </c>
      <c r="G9" s="51">
        <v>-26839</v>
      </c>
    </row>
    <row r="10" spans="1:7" s="2" customFormat="1" x14ac:dyDescent="0.5">
      <c r="A10" s="17" t="s">
        <v>309</v>
      </c>
      <c r="B10" s="51">
        <v>112298</v>
      </c>
      <c r="C10" s="51">
        <v>4741</v>
      </c>
      <c r="D10" s="51" t="s">
        <v>14</v>
      </c>
      <c r="E10" s="51">
        <v>337591</v>
      </c>
      <c r="F10" s="51">
        <v>27395</v>
      </c>
      <c r="G10" s="51">
        <v>482025</v>
      </c>
    </row>
    <row r="11" spans="1:7" x14ac:dyDescent="0.5">
      <c r="A11" s="16" t="s">
        <v>310</v>
      </c>
      <c r="B11" s="65">
        <v>-5146</v>
      </c>
      <c r="C11" s="65">
        <v>-270</v>
      </c>
      <c r="D11" s="51" t="s">
        <v>14</v>
      </c>
      <c r="E11" s="51" t="s">
        <v>14</v>
      </c>
      <c r="F11" s="65">
        <v>-2272</v>
      </c>
      <c r="G11" s="51">
        <v>-7688</v>
      </c>
    </row>
    <row r="12" spans="1:7" x14ac:dyDescent="0.5">
      <c r="A12" s="16" t="s">
        <v>311</v>
      </c>
      <c r="B12" s="65">
        <v>-11026</v>
      </c>
      <c r="C12" s="65">
        <v>-609</v>
      </c>
      <c r="D12" s="51" t="s">
        <v>14</v>
      </c>
      <c r="E12" s="51" t="s">
        <v>14</v>
      </c>
      <c r="F12" s="65">
        <v>-9151</v>
      </c>
      <c r="G12" s="51">
        <v>-20786</v>
      </c>
    </row>
    <row r="13" spans="1:7" s="2" customFormat="1" x14ac:dyDescent="0.5">
      <c r="A13" s="17" t="s">
        <v>313</v>
      </c>
      <c r="B13" s="51">
        <v>-16172</v>
      </c>
      <c r="C13" s="51">
        <v>-879</v>
      </c>
      <c r="D13" s="51" t="s">
        <v>14</v>
      </c>
      <c r="E13" s="51" t="s">
        <v>14</v>
      </c>
      <c r="F13" s="51">
        <v>-11423</v>
      </c>
      <c r="G13" s="51">
        <v>-28474</v>
      </c>
    </row>
    <row r="14" spans="1:7" s="2" customFormat="1" x14ac:dyDescent="0.5">
      <c r="A14" s="22" t="s">
        <v>314</v>
      </c>
      <c r="B14" s="66">
        <v>96126</v>
      </c>
      <c r="C14" s="66">
        <v>3862</v>
      </c>
      <c r="D14" s="66" t="s">
        <v>14</v>
      </c>
      <c r="E14" s="66">
        <v>337591</v>
      </c>
      <c r="F14" s="66">
        <v>15972</v>
      </c>
      <c r="G14" s="66">
        <v>453551</v>
      </c>
    </row>
    <row r="15" spans="1:7" s="2" customFormat="1" x14ac:dyDescent="0.5">
      <c r="A15" s="17" t="s">
        <v>315</v>
      </c>
      <c r="B15" s="51">
        <v>112298</v>
      </c>
      <c r="C15" s="51">
        <v>4741</v>
      </c>
      <c r="D15" s="51" t="s">
        <v>14</v>
      </c>
      <c r="E15" s="51">
        <v>337591</v>
      </c>
      <c r="F15" s="51">
        <v>27395</v>
      </c>
      <c r="G15" s="51">
        <v>482025</v>
      </c>
    </row>
    <row r="16" spans="1:7" x14ac:dyDescent="0.5">
      <c r="A16" s="16" t="s">
        <v>306</v>
      </c>
      <c r="B16" s="51" t="s">
        <v>14</v>
      </c>
      <c r="C16" s="51" t="s">
        <v>14</v>
      </c>
      <c r="D16" s="51" t="s">
        <v>14</v>
      </c>
      <c r="E16" s="65">
        <v>549798</v>
      </c>
      <c r="F16" s="51" t="s">
        <v>14</v>
      </c>
      <c r="G16" s="51">
        <v>549798</v>
      </c>
    </row>
    <row r="17" spans="1:7" x14ac:dyDescent="0.5">
      <c r="A17" s="16" t="s">
        <v>307</v>
      </c>
      <c r="B17" s="65">
        <v>183085</v>
      </c>
      <c r="C17" s="65">
        <v>-2388</v>
      </c>
      <c r="D17" s="51" t="s">
        <v>14</v>
      </c>
      <c r="E17" s="65">
        <v>-202972</v>
      </c>
      <c r="F17" s="65">
        <v>22275</v>
      </c>
      <c r="G17" s="51"/>
    </row>
    <row r="18" spans="1:7" x14ac:dyDescent="0.5">
      <c r="A18" s="16" t="s">
        <v>308</v>
      </c>
      <c r="B18" s="65">
        <v>-6786</v>
      </c>
      <c r="C18" s="65">
        <v>-26</v>
      </c>
      <c r="D18" s="51" t="s">
        <v>14</v>
      </c>
      <c r="E18" s="65">
        <v>-77461</v>
      </c>
      <c r="F18" s="65">
        <v>-5530</v>
      </c>
      <c r="G18" s="51">
        <v>-89623</v>
      </c>
    </row>
    <row r="19" spans="1:7" s="2" customFormat="1" x14ac:dyDescent="0.5">
      <c r="A19" s="17" t="s">
        <v>317</v>
      </c>
      <c r="B19" s="51">
        <v>288597</v>
      </c>
      <c r="C19" s="51">
        <v>2327</v>
      </c>
      <c r="D19" s="51" t="s">
        <v>14</v>
      </c>
      <c r="E19" s="51">
        <v>606956</v>
      </c>
      <c r="F19" s="51">
        <v>44320</v>
      </c>
      <c r="G19" s="51">
        <v>942200</v>
      </c>
    </row>
    <row r="20" spans="1:7" x14ac:dyDescent="0.5">
      <c r="A20" s="16" t="s">
        <v>318</v>
      </c>
      <c r="B20" s="65">
        <v>-16172</v>
      </c>
      <c r="C20" s="65">
        <v>-879</v>
      </c>
      <c r="D20" s="51" t="s">
        <v>14</v>
      </c>
      <c r="E20" s="51" t="s">
        <v>14</v>
      </c>
      <c r="F20" s="65">
        <v>-11423</v>
      </c>
      <c r="G20" s="51">
        <v>-28474</v>
      </c>
    </row>
    <row r="21" spans="1:7" x14ac:dyDescent="0.5">
      <c r="A21" s="16" t="s">
        <v>311</v>
      </c>
      <c r="B21" s="65">
        <v>-26714</v>
      </c>
      <c r="C21" s="65">
        <v>-384</v>
      </c>
      <c r="D21" s="51" t="s">
        <v>14</v>
      </c>
      <c r="E21" s="51" t="s">
        <v>14</v>
      </c>
      <c r="F21" s="65">
        <v>-14583</v>
      </c>
      <c r="G21" s="51">
        <v>-41681</v>
      </c>
    </row>
    <row r="22" spans="1:7" x14ac:dyDescent="0.5">
      <c r="A22" s="16" t="s">
        <v>307</v>
      </c>
      <c r="B22" s="65">
        <v>-508</v>
      </c>
      <c r="C22" s="65">
        <v>508</v>
      </c>
      <c r="D22" s="51" t="s">
        <v>14</v>
      </c>
      <c r="E22" s="51" t="s">
        <v>14</v>
      </c>
      <c r="F22" s="51" t="s">
        <v>14</v>
      </c>
      <c r="G22" s="51" t="s">
        <v>14</v>
      </c>
    </row>
    <row r="23" spans="1:7" x14ac:dyDescent="0.5">
      <c r="A23" s="16" t="s">
        <v>312</v>
      </c>
      <c r="B23" s="65">
        <v>1243</v>
      </c>
      <c r="C23" s="65">
        <v>17</v>
      </c>
      <c r="D23" s="51" t="s">
        <v>14</v>
      </c>
      <c r="E23" s="51" t="s">
        <v>14</v>
      </c>
      <c r="F23" s="65">
        <v>5350</v>
      </c>
      <c r="G23" s="51">
        <v>6610</v>
      </c>
    </row>
    <row r="24" spans="1:7" s="2" customFormat="1" x14ac:dyDescent="0.5">
      <c r="A24" s="17" t="s">
        <v>319</v>
      </c>
      <c r="B24" s="51">
        <v>-42151</v>
      </c>
      <c r="C24" s="51">
        <v>-738</v>
      </c>
      <c r="D24" s="51" t="s">
        <v>14</v>
      </c>
      <c r="E24" s="51" t="s">
        <v>14</v>
      </c>
      <c r="F24" s="51">
        <v>-20656</v>
      </c>
      <c r="G24" s="51">
        <v>-63545</v>
      </c>
    </row>
    <row r="25" spans="1:7" s="2" customFormat="1" x14ac:dyDescent="0.5">
      <c r="A25" s="22" t="s">
        <v>320</v>
      </c>
      <c r="B25" s="66">
        <v>246446</v>
      </c>
      <c r="C25" s="66">
        <v>1589</v>
      </c>
      <c r="D25" s="66" t="s">
        <v>14</v>
      </c>
      <c r="E25" s="66">
        <v>606956</v>
      </c>
      <c r="F25" s="66">
        <v>23664</v>
      </c>
      <c r="G25" s="66">
        <v>878655</v>
      </c>
    </row>
    <row r="26" spans="1:7" s="2" customFormat="1" x14ac:dyDescent="0.5">
      <c r="A26" s="17" t="s">
        <v>321</v>
      </c>
      <c r="B26" s="51">
        <v>246446</v>
      </c>
      <c r="C26" s="51">
        <v>1589</v>
      </c>
      <c r="D26" s="51" t="s">
        <v>14</v>
      </c>
      <c r="E26" s="51">
        <v>606956</v>
      </c>
      <c r="F26" s="51">
        <v>23664</v>
      </c>
      <c r="G26" s="51">
        <v>878655</v>
      </c>
    </row>
    <row r="27" spans="1:7" x14ac:dyDescent="0.5">
      <c r="A27" s="16" t="s">
        <v>322</v>
      </c>
      <c r="B27" s="65">
        <v>288597</v>
      </c>
      <c r="C27" s="65">
        <v>2327</v>
      </c>
      <c r="D27" s="51" t="s">
        <v>14</v>
      </c>
      <c r="E27" s="65">
        <v>606956</v>
      </c>
      <c r="F27" s="65">
        <v>44320</v>
      </c>
      <c r="G27" s="51">
        <v>942200</v>
      </c>
    </row>
    <row r="28" spans="1:7" x14ac:dyDescent="0.5">
      <c r="A28" s="16" t="s">
        <v>306</v>
      </c>
      <c r="B28" s="65"/>
      <c r="C28" s="65"/>
      <c r="D28" s="51" t="s">
        <v>14</v>
      </c>
      <c r="E28" s="65">
        <v>813589</v>
      </c>
      <c r="F28" s="65"/>
      <c r="G28" s="51">
        <v>813589</v>
      </c>
    </row>
    <row r="29" spans="1:7" x14ac:dyDescent="0.5">
      <c r="A29" s="16" t="s">
        <v>307</v>
      </c>
      <c r="B29" s="65">
        <v>167862</v>
      </c>
      <c r="C29" s="65">
        <v>2877</v>
      </c>
      <c r="D29" s="51" t="s">
        <v>14</v>
      </c>
      <c r="E29" s="65">
        <v>-190366</v>
      </c>
      <c r="F29" s="65">
        <v>19627</v>
      </c>
      <c r="G29" s="51"/>
    </row>
    <row r="30" spans="1:7" x14ac:dyDescent="0.5">
      <c r="A30" s="16" t="s">
        <v>308</v>
      </c>
      <c r="B30" s="65">
        <v>-1939</v>
      </c>
      <c r="C30" s="65">
        <v>-1032</v>
      </c>
      <c r="D30" s="51" t="s">
        <v>14</v>
      </c>
      <c r="E30" s="65">
        <v>-35415</v>
      </c>
      <c r="F30" s="65">
        <v>-19186</v>
      </c>
      <c r="G30" s="51">
        <v>-57572</v>
      </c>
    </row>
    <row r="31" spans="1:7" s="2" customFormat="1" x14ac:dyDescent="0.5">
      <c r="A31" s="17" t="s">
        <v>323</v>
      </c>
      <c r="B31" s="51">
        <v>454520</v>
      </c>
      <c r="C31" s="51">
        <v>4172</v>
      </c>
      <c r="D31" s="51" t="s">
        <v>14</v>
      </c>
      <c r="E31" s="51">
        <v>1194764</v>
      </c>
      <c r="F31" s="51">
        <v>44761</v>
      </c>
      <c r="G31" s="51">
        <v>1698217</v>
      </c>
    </row>
    <row r="32" spans="1:7" x14ac:dyDescent="0.5">
      <c r="A32" s="16" t="s">
        <v>324</v>
      </c>
      <c r="B32" s="65">
        <v>-42151</v>
      </c>
      <c r="C32" s="65">
        <v>-738</v>
      </c>
      <c r="D32" s="51" t="s">
        <v>14</v>
      </c>
      <c r="E32" s="51" t="s">
        <v>14</v>
      </c>
      <c r="F32" s="65">
        <v>-20656</v>
      </c>
      <c r="G32" s="51">
        <v>-63545</v>
      </c>
    </row>
    <row r="33" spans="1:7" x14ac:dyDescent="0.5">
      <c r="A33" s="16" t="s">
        <v>311</v>
      </c>
      <c r="B33" s="65">
        <v>-57102</v>
      </c>
      <c r="C33" s="65">
        <v>-641</v>
      </c>
      <c r="D33" s="51" t="s">
        <v>14</v>
      </c>
      <c r="E33" s="51" t="s">
        <v>14</v>
      </c>
      <c r="F33" s="65">
        <v>-16000</v>
      </c>
      <c r="G33" s="51">
        <v>-73743</v>
      </c>
    </row>
    <row r="34" spans="1:7" x14ac:dyDescent="0.5">
      <c r="A34" s="16" t="s">
        <v>312</v>
      </c>
      <c r="B34" s="65">
        <v>1072</v>
      </c>
      <c r="C34" s="65">
        <v>629</v>
      </c>
      <c r="D34" s="51" t="s">
        <v>14</v>
      </c>
      <c r="E34" s="51" t="s">
        <v>14</v>
      </c>
      <c r="F34" s="65">
        <v>18875</v>
      </c>
      <c r="G34" s="51">
        <v>20576</v>
      </c>
    </row>
    <row r="35" spans="1:7" s="2" customFormat="1" x14ac:dyDescent="0.5">
      <c r="A35" s="17" t="s">
        <v>325</v>
      </c>
      <c r="B35" s="51">
        <v>-98181</v>
      </c>
      <c r="C35" s="51">
        <v>-750</v>
      </c>
      <c r="D35" s="51" t="s">
        <v>14</v>
      </c>
      <c r="E35" s="51" t="s">
        <v>14</v>
      </c>
      <c r="F35" s="51">
        <v>-17781</v>
      </c>
      <c r="G35" s="51">
        <v>-116712</v>
      </c>
    </row>
    <row r="36" spans="1:7" s="2" customFormat="1" x14ac:dyDescent="0.5">
      <c r="A36" s="22" t="s">
        <v>326</v>
      </c>
      <c r="B36" s="66">
        <v>356339</v>
      </c>
      <c r="C36" s="66">
        <v>3422</v>
      </c>
      <c r="D36" s="66" t="s">
        <v>14</v>
      </c>
      <c r="E36" s="66">
        <v>1194764</v>
      </c>
      <c r="F36" s="66">
        <v>26980</v>
      </c>
      <c r="G36" s="66">
        <v>1581505</v>
      </c>
    </row>
    <row r="37" spans="1:7" x14ac:dyDescent="0.5">
      <c r="A37" s="17" t="s">
        <v>327</v>
      </c>
      <c r="B37" s="51">
        <v>454520</v>
      </c>
      <c r="C37" s="51">
        <v>4172</v>
      </c>
      <c r="D37" s="51" t="s">
        <v>14</v>
      </c>
      <c r="E37" s="51">
        <v>1194764</v>
      </c>
      <c r="F37" s="51">
        <v>44761</v>
      </c>
      <c r="G37" s="51">
        <v>1698217</v>
      </c>
    </row>
    <row r="38" spans="1:7" x14ac:dyDescent="0.5">
      <c r="A38" s="16" t="s">
        <v>376</v>
      </c>
      <c r="B38" s="51" t="s">
        <v>14</v>
      </c>
      <c r="C38" s="51" t="s">
        <v>14</v>
      </c>
      <c r="D38" s="65">
        <v>76497</v>
      </c>
      <c r="E38" s="51" t="s">
        <v>14</v>
      </c>
      <c r="F38" s="65">
        <v>34566</v>
      </c>
      <c r="G38" s="51">
        <v>111063</v>
      </c>
    </row>
    <row r="39" spans="1:7" x14ac:dyDescent="0.5">
      <c r="A39" s="16" t="s">
        <v>306</v>
      </c>
      <c r="B39" s="51" t="s">
        <v>14</v>
      </c>
      <c r="C39" s="51" t="s">
        <v>14</v>
      </c>
      <c r="D39" s="51" t="s">
        <v>14</v>
      </c>
      <c r="E39" s="65">
        <v>1778750</v>
      </c>
      <c r="F39" s="51" t="s">
        <v>14</v>
      </c>
      <c r="G39" s="51">
        <v>1778750</v>
      </c>
    </row>
    <row r="40" spans="1:7" x14ac:dyDescent="0.5">
      <c r="A40" s="16" t="s">
        <v>307</v>
      </c>
      <c r="B40" s="65">
        <v>600246</v>
      </c>
      <c r="C40" s="65">
        <v>11683</v>
      </c>
      <c r="D40" s="51" t="s">
        <v>14</v>
      </c>
      <c r="E40" s="65">
        <v>-718556</v>
      </c>
      <c r="F40" s="65">
        <v>106627</v>
      </c>
      <c r="G40" s="51" t="s">
        <v>14</v>
      </c>
    </row>
    <row r="41" spans="1:7" x14ac:dyDescent="0.5">
      <c r="A41" s="16" t="s">
        <v>308</v>
      </c>
      <c r="B41" s="65">
        <v>288</v>
      </c>
      <c r="C41" s="51" t="s">
        <v>14</v>
      </c>
      <c r="D41" s="51" t="s">
        <v>14</v>
      </c>
      <c r="E41" s="65">
        <v>-67051</v>
      </c>
      <c r="F41" s="65">
        <v>-11693</v>
      </c>
      <c r="G41" s="51">
        <v>-78456</v>
      </c>
    </row>
    <row r="42" spans="1:7" x14ac:dyDescent="0.5">
      <c r="A42" s="17" t="s">
        <v>329</v>
      </c>
      <c r="B42" s="51">
        <v>1055054</v>
      </c>
      <c r="C42" s="51">
        <v>15855</v>
      </c>
      <c r="D42" s="51">
        <v>76497</v>
      </c>
      <c r="E42" s="51">
        <v>2187907</v>
      </c>
      <c r="F42" s="51">
        <v>174261</v>
      </c>
      <c r="G42" s="51">
        <v>3509574</v>
      </c>
    </row>
    <row r="43" spans="1:7" x14ac:dyDescent="0.5">
      <c r="A43" s="16" t="s">
        <v>330</v>
      </c>
      <c r="B43" s="65">
        <v>-98181</v>
      </c>
      <c r="C43" s="65">
        <v>-750</v>
      </c>
      <c r="D43" s="51" t="s">
        <v>14</v>
      </c>
      <c r="E43" s="51" t="s">
        <v>14</v>
      </c>
      <c r="F43" s="65">
        <v>-17781</v>
      </c>
      <c r="G43" s="51">
        <v>-116712</v>
      </c>
    </row>
    <row r="44" spans="1:7" x14ac:dyDescent="0.5">
      <c r="A44" s="16" t="s">
        <v>311</v>
      </c>
      <c r="B44" s="65">
        <v>-157928</v>
      </c>
      <c r="C44" s="65">
        <v>-713</v>
      </c>
      <c r="D44" s="51" t="s">
        <v>14</v>
      </c>
      <c r="E44" s="51" t="s">
        <v>14</v>
      </c>
      <c r="F44" s="65">
        <v>-36088</v>
      </c>
      <c r="G44" s="51">
        <v>-194729</v>
      </c>
    </row>
    <row r="45" spans="1:7" x14ac:dyDescent="0.5">
      <c r="A45" s="16" t="s">
        <v>307</v>
      </c>
      <c r="B45" s="65">
        <v>189</v>
      </c>
      <c r="C45" s="65">
        <v>51</v>
      </c>
      <c r="D45" s="51" t="s">
        <v>14</v>
      </c>
      <c r="E45" s="51" t="s">
        <v>14</v>
      </c>
      <c r="F45" s="65">
        <v>-240</v>
      </c>
      <c r="G45" s="51" t="s">
        <v>14</v>
      </c>
    </row>
    <row r="46" spans="1:7" x14ac:dyDescent="0.5">
      <c r="A46" s="16" t="s">
        <v>312</v>
      </c>
      <c r="B46" s="65">
        <v>461</v>
      </c>
      <c r="C46" s="51" t="s">
        <v>14</v>
      </c>
      <c r="D46" s="51" t="s">
        <v>14</v>
      </c>
      <c r="E46" s="51" t="s">
        <v>14</v>
      </c>
      <c r="F46" s="65">
        <v>11692</v>
      </c>
      <c r="G46" s="51">
        <v>12153</v>
      </c>
    </row>
    <row r="47" spans="1:7" x14ac:dyDescent="0.5">
      <c r="A47" s="17" t="s">
        <v>331</v>
      </c>
      <c r="B47" s="51">
        <v>-255459</v>
      </c>
      <c r="C47" s="51">
        <v>-1412</v>
      </c>
      <c r="D47" s="51" t="s">
        <v>14</v>
      </c>
      <c r="E47" s="51" t="s">
        <v>14</v>
      </c>
      <c r="F47" s="51">
        <v>-42417</v>
      </c>
      <c r="G47" s="51">
        <v>-299288</v>
      </c>
    </row>
    <row r="48" spans="1:7" x14ac:dyDescent="0.5">
      <c r="A48" s="22" t="s">
        <v>332</v>
      </c>
      <c r="B48" s="66">
        <v>799595</v>
      </c>
      <c r="C48" s="66">
        <v>14443</v>
      </c>
      <c r="D48" s="66">
        <v>76497</v>
      </c>
      <c r="E48" s="66">
        <v>2187907</v>
      </c>
      <c r="F48" s="66">
        <v>131844</v>
      </c>
      <c r="G48" s="66">
        <v>3210286</v>
      </c>
    </row>
    <row r="49" spans="1:7" x14ac:dyDescent="0.5">
      <c r="A49" s="17" t="s">
        <v>333</v>
      </c>
      <c r="B49" s="51">
        <v>1055054</v>
      </c>
      <c r="C49" s="51">
        <v>15855</v>
      </c>
      <c r="D49" s="51">
        <v>76497</v>
      </c>
      <c r="E49" s="51">
        <v>2187907</v>
      </c>
      <c r="F49" s="51">
        <v>174261</v>
      </c>
      <c r="G49" s="51">
        <v>3509574</v>
      </c>
    </row>
    <row r="50" spans="1:7" x14ac:dyDescent="0.5">
      <c r="A50" s="16" t="s">
        <v>306</v>
      </c>
      <c r="B50" s="51" t="s">
        <v>14</v>
      </c>
      <c r="C50" s="51" t="s">
        <v>14</v>
      </c>
      <c r="D50" s="51" t="s">
        <v>14</v>
      </c>
      <c r="E50" s="65">
        <v>1724239</v>
      </c>
      <c r="F50" s="51" t="s">
        <v>14</v>
      </c>
      <c r="G50" s="51">
        <v>1724239</v>
      </c>
    </row>
    <row r="51" spans="1:7" x14ac:dyDescent="0.5">
      <c r="A51" s="16" t="s">
        <v>307</v>
      </c>
      <c r="B51" s="65">
        <v>625448</v>
      </c>
      <c r="C51" s="65">
        <v>12634</v>
      </c>
      <c r="D51" s="51" t="s">
        <v>14</v>
      </c>
      <c r="E51" s="65">
        <v>-731315</v>
      </c>
      <c r="F51" s="65">
        <v>93233</v>
      </c>
      <c r="G51" s="51" t="s">
        <v>14</v>
      </c>
    </row>
    <row r="52" spans="1:7" x14ac:dyDescent="0.5">
      <c r="A52" s="16" t="s">
        <v>308</v>
      </c>
      <c r="B52" s="65"/>
      <c r="C52" s="65">
        <v>-31</v>
      </c>
      <c r="D52" s="51" t="s">
        <v>14</v>
      </c>
      <c r="E52" s="65">
        <v>-63490</v>
      </c>
      <c r="F52" s="65">
        <v>-29296</v>
      </c>
      <c r="G52" s="51">
        <v>-92817</v>
      </c>
    </row>
    <row r="53" spans="1:7" x14ac:dyDescent="0.5">
      <c r="A53" s="17" t="s">
        <v>335</v>
      </c>
      <c r="B53" s="51">
        <v>1680502</v>
      </c>
      <c r="C53" s="51">
        <v>28458</v>
      </c>
      <c r="D53" s="51">
        <v>76497</v>
      </c>
      <c r="E53" s="51">
        <v>3117341</v>
      </c>
      <c r="F53" s="51">
        <v>238198</v>
      </c>
      <c r="G53" s="51">
        <v>5140996</v>
      </c>
    </row>
    <row r="54" spans="1:7" x14ac:dyDescent="0.5">
      <c r="A54" s="16" t="s">
        <v>336</v>
      </c>
      <c r="B54" s="65">
        <v>-255459</v>
      </c>
      <c r="C54" s="65">
        <v>-1412</v>
      </c>
      <c r="D54" s="65"/>
      <c r="E54" s="51" t="s">
        <v>14</v>
      </c>
      <c r="F54" s="65">
        <v>-42417</v>
      </c>
      <c r="G54" s="51">
        <v>-299288</v>
      </c>
    </row>
    <row r="55" spans="1:7" x14ac:dyDescent="0.5">
      <c r="A55" s="16" t="s">
        <v>311</v>
      </c>
      <c r="B55" s="65">
        <v>-276899</v>
      </c>
      <c r="C55" s="65">
        <v>-2086</v>
      </c>
      <c r="D55" s="65">
        <v>-15299</v>
      </c>
      <c r="E55" s="51" t="s">
        <v>14</v>
      </c>
      <c r="F55" s="65">
        <v>-77698</v>
      </c>
      <c r="G55" s="51">
        <v>-371982</v>
      </c>
    </row>
    <row r="56" spans="1:7" x14ac:dyDescent="0.5">
      <c r="A56" s="16" t="s">
        <v>307</v>
      </c>
      <c r="B56" s="65">
        <v>189</v>
      </c>
      <c r="C56" s="65">
        <v>51</v>
      </c>
      <c r="D56" s="65"/>
      <c r="E56" s="51" t="s">
        <v>14</v>
      </c>
      <c r="F56" s="65">
        <v>-240</v>
      </c>
      <c r="G56" s="51"/>
    </row>
    <row r="57" spans="1:7" x14ac:dyDescent="0.5">
      <c r="A57" s="16" t="s">
        <v>312</v>
      </c>
      <c r="B57" s="65">
        <v>-189</v>
      </c>
      <c r="C57" s="65">
        <v>-21</v>
      </c>
      <c r="D57" s="51" t="s">
        <v>14</v>
      </c>
      <c r="E57" s="51" t="s">
        <v>14</v>
      </c>
      <c r="F57" s="65">
        <v>29826</v>
      </c>
      <c r="G57" s="51">
        <v>29616</v>
      </c>
    </row>
    <row r="58" spans="1:7" x14ac:dyDescent="0.5">
      <c r="A58" s="17" t="s">
        <v>337</v>
      </c>
      <c r="B58" s="51">
        <v>-532358</v>
      </c>
      <c r="C58" s="51">
        <v>-3468</v>
      </c>
      <c r="D58" s="51">
        <v>-15299</v>
      </c>
      <c r="E58" s="51" t="s">
        <v>14</v>
      </c>
      <c r="F58" s="51">
        <v>-90529</v>
      </c>
      <c r="G58" s="51">
        <v>-641654</v>
      </c>
    </row>
    <row r="59" spans="1:7" x14ac:dyDescent="0.5">
      <c r="A59" s="22" t="s">
        <v>338</v>
      </c>
      <c r="B59" s="66">
        <v>1148144</v>
      </c>
      <c r="C59" s="66">
        <v>24990</v>
      </c>
      <c r="D59" s="66">
        <v>61198</v>
      </c>
      <c r="E59" s="66">
        <v>3117341</v>
      </c>
      <c r="F59" s="66">
        <v>147669</v>
      </c>
      <c r="G59" s="66">
        <v>4499342</v>
      </c>
    </row>
    <row r="60" spans="1:7" x14ac:dyDescent="0.5">
      <c r="A60" s="17" t="s">
        <v>339</v>
      </c>
      <c r="B60" s="51">
        <v>1680502</v>
      </c>
      <c r="C60" s="51">
        <v>28458</v>
      </c>
      <c r="D60" s="51">
        <v>76497</v>
      </c>
      <c r="E60" s="51">
        <v>3117341</v>
      </c>
      <c r="F60" s="51">
        <v>238198</v>
      </c>
      <c r="G60" s="51">
        <v>5140996</v>
      </c>
    </row>
    <row r="61" spans="1:7" x14ac:dyDescent="0.5">
      <c r="A61" s="16" t="s">
        <v>306</v>
      </c>
      <c r="B61" s="51" t="s">
        <v>14</v>
      </c>
      <c r="C61" s="51" t="s">
        <v>14</v>
      </c>
      <c r="D61" s="51" t="s">
        <v>14</v>
      </c>
      <c r="E61" s="65">
        <v>1300651</v>
      </c>
      <c r="F61" s="51" t="s">
        <v>14</v>
      </c>
      <c r="G61" s="51">
        <v>1300651</v>
      </c>
    </row>
    <row r="62" spans="1:7" x14ac:dyDescent="0.5">
      <c r="A62" s="16" t="s">
        <v>307</v>
      </c>
      <c r="B62" s="65">
        <v>791369</v>
      </c>
      <c r="C62" s="65">
        <v>2370</v>
      </c>
      <c r="D62" s="51" t="s">
        <v>14</v>
      </c>
      <c r="E62" s="65">
        <v>-871629</v>
      </c>
      <c r="F62" s="65">
        <v>77890</v>
      </c>
      <c r="G62" s="51" t="s">
        <v>14</v>
      </c>
    </row>
    <row r="63" spans="1:7" x14ac:dyDescent="0.5">
      <c r="A63" s="16" t="s">
        <v>308</v>
      </c>
      <c r="B63" s="65">
        <v>-84532</v>
      </c>
      <c r="C63" s="51" t="s">
        <v>14</v>
      </c>
      <c r="D63" s="51" t="s">
        <v>14</v>
      </c>
      <c r="E63" s="65">
        <v>-116475</v>
      </c>
      <c r="F63" s="65">
        <v>-67913</v>
      </c>
      <c r="G63" s="51">
        <v>-268920</v>
      </c>
    </row>
    <row r="64" spans="1:7" x14ac:dyDescent="0.5">
      <c r="A64" s="17" t="s">
        <v>340</v>
      </c>
      <c r="B64" s="51">
        <v>2387339</v>
      </c>
      <c r="C64" s="51">
        <v>30828</v>
      </c>
      <c r="D64" s="51">
        <v>76497</v>
      </c>
      <c r="E64" s="51">
        <v>3429888</v>
      </c>
      <c r="F64" s="51">
        <v>248175</v>
      </c>
      <c r="G64" s="51">
        <v>6172727</v>
      </c>
    </row>
    <row r="65" spans="1:7" x14ac:dyDescent="0.5">
      <c r="A65" s="16" t="s">
        <v>341</v>
      </c>
      <c r="B65" s="65">
        <v>-532358</v>
      </c>
      <c r="C65" s="65">
        <v>-3468</v>
      </c>
      <c r="D65" s="65">
        <v>-15299</v>
      </c>
      <c r="E65" s="51" t="s">
        <v>14</v>
      </c>
      <c r="F65" s="65">
        <v>-90529</v>
      </c>
      <c r="G65" s="51">
        <v>-641654</v>
      </c>
    </row>
    <row r="66" spans="1:7" x14ac:dyDescent="0.5">
      <c r="A66" s="16" t="s">
        <v>311</v>
      </c>
      <c r="B66" s="65">
        <v>-398665</v>
      </c>
      <c r="C66" s="65">
        <v>-4086</v>
      </c>
      <c r="D66" s="65">
        <v>-15299</v>
      </c>
      <c r="E66" s="51" t="s">
        <v>14</v>
      </c>
      <c r="F66" s="65">
        <v>-81884</v>
      </c>
      <c r="G66" s="51">
        <v>-499934</v>
      </c>
    </row>
    <row r="67" spans="1:7" x14ac:dyDescent="0.5">
      <c r="A67" s="16" t="s">
        <v>312</v>
      </c>
      <c r="B67" s="65">
        <v>84532</v>
      </c>
      <c r="C67" s="51" t="s">
        <v>14</v>
      </c>
      <c r="D67" s="51" t="s">
        <v>14</v>
      </c>
      <c r="E67" s="51" t="s">
        <v>14</v>
      </c>
      <c r="F67" s="65">
        <v>67913</v>
      </c>
      <c r="G67" s="51">
        <v>152445</v>
      </c>
    </row>
    <row r="68" spans="1:7" x14ac:dyDescent="0.5">
      <c r="A68" s="17" t="s">
        <v>342</v>
      </c>
      <c r="B68" s="51">
        <v>-846491</v>
      </c>
      <c r="C68" s="51" t="s">
        <v>377</v>
      </c>
      <c r="D68" s="51">
        <v>-30598</v>
      </c>
      <c r="E68" s="51" t="s">
        <v>14</v>
      </c>
      <c r="F68" s="51">
        <v>-104500</v>
      </c>
      <c r="G68" s="51">
        <v>-989143</v>
      </c>
    </row>
    <row r="69" spans="1:7" ht="18.75" customHeight="1" x14ac:dyDescent="0.5">
      <c r="A69" s="22" t="s">
        <v>343</v>
      </c>
      <c r="B69" s="66">
        <v>1540848</v>
      </c>
      <c r="C69" s="66" t="s">
        <v>378</v>
      </c>
      <c r="D69" s="66">
        <v>45899</v>
      </c>
      <c r="E69" s="66">
        <v>3429888</v>
      </c>
      <c r="F69" s="66" t="s">
        <v>379</v>
      </c>
      <c r="G69" s="66">
        <v>5183584</v>
      </c>
    </row>
    <row r="70" spans="1:7" x14ac:dyDescent="0.5">
      <c r="A70" s="17" t="s">
        <v>366</v>
      </c>
      <c r="B70" s="51">
        <v>2387339</v>
      </c>
      <c r="C70" s="51">
        <v>30828</v>
      </c>
      <c r="D70" s="51">
        <v>76497</v>
      </c>
      <c r="E70" s="51">
        <v>3429888</v>
      </c>
      <c r="F70" s="51">
        <v>248175</v>
      </c>
      <c r="G70" s="51">
        <v>6172727</v>
      </c>
    </row>
    <row r="71" spans="1:7" x14ac:dyDescent="0.5">
      <c r="A71" s="16" t="s">
        <v>306</v>
      </c>
      <c r="B71" s="51" t="s">
        <v>14</v>
      </c>
      <c r="C71" s="51" t="s">
        <v>14</v>
      </c>
      <c r="D71" s="51" t="s">
        <v>14</v>
      </c>
      <c r="E71" s="65">
        <v>1627420</v>
      </c>
      <c r="F71" s="51" t="s">
        <v>14</v>
      </c>
      <c r="G71" s="51">
        <v>1627420</v>
      </c>
    </row>
    <row r="72" spans="1:7" x14ac:dyDescent="0.5">
      <c r="A72" s="16" t="s">
        <v>307</v>
      </c>
      <c r="B72" s="65">
        <v>1105883</v>
      </c>
      <c r="C72" s="65">
        <v>1713</v>
      </c>
      <c r="D72" s="51" t="s">
        <v>14</v>
      </c>
      <c r="E72" s="65">
        <v>-1258612</v>
      </c>
      <c r="F72" s="65">
        <v>151016</v>
      </c>
      <c r="G72" s="51" t="s">
        <v>14</v>
      </c>
    </row>
    <row r="73" spans="1:7" x14ac:dyDescent="0.5">
      <c r="A73" s="16" t="s">
        <v>308</v>
      </c>
      <c r="B73" s="65">
        <v>-164886</v>
      </c>
      <c r="C73" s="51" t="s">
        <v>14</v>
      </c>
      <c r="D73" s="51" t="s">
        <v>14</v>
      </c>
      <c r="E73" s="65">
        <v>-168663</v>
      </c>
      <c r="F73" s="65">
        <v>-84499</v>
      </c>
      <c r="G73" s="51">
        <v>-418048</v>
      </c>
    </row>
    <row r="74" spans="1:7" x14ac:dyDescent="0.5">
      <c r="A74" s="17" t="s">
        <v>380</v>
      </c>
      <c r="B74" s="51">
        <v>3328336</v>
      </c>
      <c r="C74" s="51">
        <v>32541</v>
      </c>
      <c r="D74" s="51">
        <v>76497</v>
      </c>
      <c r="E74" s="51">
        <v>3630033</v>
      </c>
      <c r="F74" s="51">
        <v>314692</v>
      </c>
      <c r="G74" s="51">
        <v>7382099</v>
      </c>
    </row>
    <row r="75" spans="1:7" x14ac:dyDescent="0.5">
      <c r="A75" s="16" t="s">
        <v>381</v>
      </c>
      <c r="B75" s="65">
        <v>-846491</v>
      </c>
      <c r="C75" s="65">
        <v>-7554</v>
      </c>
      <c r="D75" s="65">
        <v>-30598</v>
      </c>
      <c r="E75" s="51" t="s">
        <v>14</v>
      </c>
      <c r="F75" s="65">
        <v>-104500</v>
      </c>
      <c r="G75" s="51">
        <v>-989143</v>
      </c>
    </row>
    <row r="76" spans="1:7" x14ac:dyDescent="0.5">
      <c r="A76" s="16" t="s">
        <v>311</v>
      </c>
      <c r="B76" s="65">
        <v>-565263</v>
      </c>
      <c r="C76" s="65">
        <v>-4266</v>
      </c>
      <c r="D76" s="65">
        <v>-15299</v>
      </c>
      <c r="E76" s="51" t="s">
        <v>14</v>
      </c>
      <c r="F76" s="65">
        <v>-79967</v>
      </c>
      <c r="G76" s="51">
        <v>-664795</v>
      </c>
    </row>
    <row r="77" spans="1:7" x14ac:dyDescent="0.5">
      <c r="A77" s="16" t="s">
        <v>382</v>
      </c>
      <c r="B77" s="65">
        <v>164886</v>
      </c>
      <c r="C77" s="51" t="s">
        <v>14</v>
      </c>
      <c r="D77" s="51" t="s">
        <v>14</v>
      </c>
      <c r="E77" s="51" t="s">
        <v>14</v>
      </c>
      <c r="F77" s="65">
        <v>84499</v>
      </c>
      <c r="G77" s="51">
        <v>249385</v>
      </c>
    </row>
    <row r="78" spans="1:7" x14ac:dyDescent="0.5">
      <c r="A78" s="17" t="s">
        <v>383</v>
      </c>
      <c r="B78" s="51">
        <v>-1246868</v>
      </c>
      <c r="C78" s="51">
        <v>-11820</v>
      </c>
      <c r="D78" s="51">
        <v>-45897</v>
      </c>
      <c r="E78" s="51" t="s">
        <v>14</v>
      </c>
      <c r="F78" s="51">
        <v>-99968</v>
      </c>
      <c r="G78" s="51">
        <v>-1404553</v>
      </c>
    </row>
    <row r="79" spans="1:7" x14ac:dyDescent="0.5">
      <c r="A79" s="22" t="s">
        <v>384</v>
      </c>
      <c r="B79" s="66">
        <v>2081468</v>
      </c>
      <c r="C79" s="66">
        <v>20721</v>
      </c>
      <c r="D79" s="66">
        <v>30600</v>
      </c>
      <c r="E79" s="66">
        <v>3630033</v>
      </c>
      <c r="F79" s="66">
        <v>214724</v>
      </c>
      <c r="G79" s="66">
        <v>5977546</v>
      </c>
    </row>
    <row r="80" spans="1:7" ht="18.75" customHeight="1" x14ac:dyDescent="0.5">
      <c r="A80" s="17"/>
      <c r="B80" s="51"/>
      <c r="C80" s="51"/>
      <c r="D80" s="51"/>
      <c r="E80" s="51"/>
      <c r="F80" s="51"/>
      <c r="G80" s="51"/>
    </row>
    <row r="81" spans="1:7" ht="18.75" customHeight="1" x14ac:dyDescent="0.5">
      <c r="A81" s="17"/>
      <c r="B81" s="51"/>
      <c r="C81" s="51"/>
      <c r="D81" s="51"/>
      <c r="E81" s="51"/>
      <c r="F81" s="51"/>
      <c r="G81" s="51"/>
    </row>
    <row r="82" spans="1:7" ht="18.75" customHeight="1" x14ac:dyDescent="0.5">
      <c r="A82" s="17"/>
      <c r="B82" s="51"/>
      <c r="C82" s="51"/>
      <c r="D82" s="51"/>
      <c r="E82" s="51"/>
      <c r="F82" s="51"/>
      <c r="G82" s="51"/>
    </row>
    <row r="83" spans="1:7" ht="18.75" customHeight="1" x14ac:dyDescent="0.5">
      <c r="A83" s="17"/>
      <c r="B83" s="51"/>
      <c r="C83" s="51"/>
      <c r="D83" s="51"/>
      <c r="E83" s="51"/>
      <c r="F83" s="51"/>
      <c r="G83" s="51"/>
    </row>
    <row r="84" spans="1:7" x14ac:dyDescent="0.5">
      <c r="A84" s="17" t="s">
        <v>167</v>
      </c>
      <c r="G84" s="43"/>
    </row>
    <row r="85" spans="1:7" ht="31.5" customHeight="1" x14ac:dyDescent="0.5">
      <c r="A85" s="71" t="s">
        <v>272</v>
      </c>
      <c r="B85" s="82" t="s">
        <v>371</v>
      </c>
      <c r="C85" s="82" t="s">
        <v>372</v>
      </c>
      <c r="D85" s="82" t="s">
        <v>373</v>
      </c>
      <c r="E85" s="82" t="s">
        <v>374</v>
      </c>
      <c r="F85" s="82" t="s">
        <v>375</v>
      </c>
      <c r="G85" s="82" t="s">
        <v>303</v>
      </c>
    </row>
    <row r="86" spans="1:7" x14ac:dyDescent="0.5">
      <c r="A86" s="20" t="s">
        <v>351</v>
      </c>
      <c r="B86" s="66">
        <v>799595</v>
      </c>
      <c r="C86" s="66">
        <v>14443</v>
      </c>
      <c r="D86" s="66">
        <v>76497</v>
      </c>
      <c r="E86" s="66">
        <v>2187907</v>
      </c>
      <c r="F86" s="66">
        <v>131844</v>
      </c>
      <c r="G86" s="66">
        <v>3210286</v>
      </c>
    </row>
    <row r="87" spans="1:7" x14ac:dyDescent="0.5">
      <c r="A87" s="6" t="s">
        <v>333</v>
      </c>
      <c r="B87" s="51">
        <v>1055054</v>
      </c>
      <c r="C87" s="51">
        <v>15855</v>
      </c>
      <c r="D87" s="51">
        <v>76497</v>
      </c>
      <c r="E87" s="51">
        <v>2187907</v>
      </c>
      <c r="F87" s="51">
        <v>174261</v>
      </c>
      <c r="G87" s="51">
        <v>3509574</v>
      </c>
    </row>
    <row r="88" spans="1:7" x14ac:dyDescent="0.5">
      <c r="A88" s="5" t="s">
        <v>306</v>
      </c>
      <c r="B88" s="51" t="s">
        <v>14</v>
      </c>
      <c r="C88" s="51" t="s">
        <v>14</v>
      </c>
      <c r="D88" s="51" t="s">
        <v>14</v>
      </c>
      <c r="E88" s="65">
        <v>591330</v>
      </c>
      <c r="F88" s="51" t="s">
        <v>14</v>
      </c>
      <c r="G88" s="51">
        <v>591330</v>
      </c>
    </row>
    <row r="89" spans="1:7" x14ac:dyDescent="0.5">
      <c r="A89" s="5" t="s">
        <v>307</v>
      </c>
      <c r="B89" s="65">
        <v>200408</v>
      </c>
      <c r="C89" s="65">
        <v>1224</v>
      </c>
      <c r="D89" s="51" t="s">
        <v>14</v>
      </c>
      <c r="E89" s="65">
        <v>-249083</v>
      </c>
      <c r="F89" s="65">
        <v>47451</v>
      </c>
      <c r="G89" s="51" t="s">
        <v>14</v>
      </c>
    </row>
    <row r="90" spans="1:7" x14ac:dyDescent="0.5">
      <c r="A90" s="5" t="s">
        <v>308</v>
      </c>
      <c r="B90" s="51" t="s">
        <v>14</v>
      </c>
      <c r="C90" s="65">
        <v>-31</v>
      </c>
      <c r="D90" s="51" t="s">
        <v>14</v>
      </c>
      <c r="E90" s="65">
        <v>-3499</v>
      </c>
      <c r="F90" s="65">
        <v>-13430</v>
      </c>
      <c r="G90" s="51">
        <v>-16960</v>
      </c>
    </row>
    <row r="91" spans="1:7" x14ac:dyDescent="0.5">
      <c r="A91" s="6" t="s">
        <v>352</v>
      </c>
      <c r="B91" s="51">
        <f t="shared" ref="B91:G91" si="0">SUM(B87:B90)</f>
        <v>1255462</v>
      </c>
      <c r="C91" s="51">
        <f t="shared" si="0"/>
        <v>17048</v>
      </c>
      <c r="D91" s="51">
        <f t="shared" si="0"/>
        <v>76497</v>
      </c>
      <c r="E91" s="51">
        <f t="shared" si="0"/>
        <v>2526655</v>
      </c>
      <c r="F91" s="51">
        <f t="shared" si="0"/>
        <v>208282</v>
      </c>
      <c r="G91" s="51">
        <f t="shared" si="0"/>
        <v>4083944</v>
      </c>
    </row>
    <row r="92" spans="1:7" x14ac:dyDescent="0.5">
      <c r="A92" s="5" t="s">
        <v>336</v>
      </c>
      <c r="B92" s="65">
        <v>-255459</v>
      </c>
      <c r="C92" s="65">
        <v>-1412</v>
      </c>
      <c r="D92" s="51" t="s">
        <v>14</v>
      </c>
      <c r="E92" s="51" t="s">
        <v>14</v>
      </c>
      <c r="F92" s="65">
        <v>-42417</v>
      </c>
      <c r="G92" s="51">
        <f>SUM(B92:F92)</f>
        <v>-299288</v>
      </c>
    </row>
    <row r="93" spans="1:7" x14ac:dyDescent="0.5">
      <c r="A93" s="5" t="s">
        <v>311</v>
      </c>
      <c r="B93" s="65">
        <v>-61429</v>
      </c>
      <c r="C93" s="65">
        <v>-464</v>
      </c>
      <c r="D93" s="65">
        <v>-3825</v>
      </c>
      <c r="E93" s="51" t="s">
        <v>14</v>
      </c>
      <c r="F93" s="65">
        <v>-14067</v>
      </c>
      <c r="G93" s="51">
        <f>SUM(B93:F93)</f>
        <v>-79785</v>
      </c>
    </row>
    <row r="94" spans="1:7" x14ac:dyDescent="0.5">
      <c r="A94" s="5" t="s">
        <v>312</v>
      </c>
      <c r="B94" s="65">
        <v>1</v>
      </c>
      <c r="C94" s="65">
        <v>30</v>
      </c>
      <c r="D94" s="51" t="s">
        <v>14</v>
      </c>
      <c r="E94" s="51" t="s">
        <v>14</v>
      </c>
      <c r="F94" s="65">
        <v>10690</v>
      </c>
      <c r="G94" s="51">
        <f>SUM(B94:F94)</f>
        <v>10721</v>
      </c>
    </row>
    <row r="95" spans="1:7" x14ac:dyDescent="0.5">
      <c r="A95" s="6" t="s">
        <v>353</v>
      </c>
      <c r="B95" s="51">
        <f>SUM(B92:B94)</f>
        <v>-316887</v>
      </c>
      <c r="C95" s="51">
        <f>SUM(C92:C94)</f>
        <v>-1846</v>
      </c>
      <c r="D95" s="51">
        <f>SUM(D92:D94)</f>
        <v>-3825</v>
      </c>
      <c r="E95" s="51" t="s">
        <v>14</v>
      </c>
      <c r="F95" s="51">
        <f>SUM(F92:F94)</f>
        <v>-45794</v>
      </c>
      <c r="G95" s="51">
        <f>SUM(G92:G94)</f>
        <v>-368352</v>
      </c>
    </row>
    <row r="96" spans="1:7" x14ac:dyDescent="0.5">
      <c r="A96" s="20" t="s">
        <v>354</v>
      </c>
      <c r="B96" s="66">
        <f t="shared" ref="B96:G96" si="1">SUM(B91,B95)</f>
        <v>938575</v>
      </c>
      <c r="C96" s="66">
        <f t="shared" si="1"/>
        <v>15202</v>
      </c>
      <c r="D96" s="66">
        <f t="shared" si="1"/>
        <v>72672</v>
      </c>
      <c r="E96" s="66">
        <f t="shared" si="1"/>
        <v>2526655</v>
      </c>
      <c r="F96" s="66">
        <f t="shared" si="1"/>
        <v>162488</v>
      </c>
      <c r="G96" s="66">
        <f t="shared" si="1"/>
        <v>3715592</v>
      </c>
    </row>
    <row r="97" spans="1:8" x14ac:dyDescent="0.5">
      <c r="A97" s="20" t="s">
        <v>355</v>
      </c>
      <c r="B97" s="66">
        <v>1148144</v>
      </c>
      <c r="C97" s="66">
        <v>24990</v>
      </c>
      <c r="D97" s="66">
        <v>61198</v>
      </c>
      <c r="E97" s="66">
        <v>3117341</v>
      </c>
      <c r="F97" s="66">
        <v>147669</v>
      </c>
      <c r="G97" s="66">
        <v>4499342</v>
      </c>
    </row>
    <row r="98" spans="1:8" x14ac:dyDescent="0.5">
      <c r="A98" s="6" t="s">
        <v>339</v>
      </c>
      <c r="B98" s="51">
        <v>1680502</v>
      </c>
      <c r="C98" s="51">
        <v>28458</v>
      </c>
      <c r="D98" s="51">
        <v>76497</v>
      </c>
      <c r="E98" s="51">
        <v>3117345</v>
      </c>
      <c r="F98" s="51">
        <v>238198</v>
      </c>
      <c r="G98" s="51">
        <f>SUM(B98:F98)</f>
        <v>5141000</v>
      </c>
    </row>
    <row r="99" spans="1:8" x14ac:dyDescent="0.5">
      <c r="A99" s="5" t="s">
        <v>306</v>
      </c>
      <c r="B99" s="51" t="s">
        <v>14</v>
      </c>
      <c r="C99" s="51" t="s">
        <v>14</v>
      </c>
      <c r="D99" s="51" t="s">
        <v>14</v>
      </c>
      <c r="E99" s="65">
        <v>248722</v>
      </c>
      <c r="F99" s="51" t="s">
        <v>14</v>
      </c>
      <c r="G99" s="51">
        <v>248722</v>
      </c>
    </row>
    <row r="100" spans="1:8" x14ac:dyDescent="0.5">
      <c r="A100" s="5" t="s">
        <v>307</v>
      </c>
      <c r="B100" s="65">
        <v>78922</v>
      </c>
      <c r="C100" s="51" t="s">
        <v>14</v>
      </c>
      <c r="D100" s="51" t="s">
        <v>14</v>
      </c>
      <c r="E100" s="65">
        <v>-94420</v>
      </c>
      <c r="F100" s="65">
        <v>15498</v>
      </c>
      <c r="G100" s="51" t="s">
        <v>14</v>
      </c>
    </row>
    <row r="101" spans="1:8" x14ac:dyDescent="0.5">
      <c r="A101" s="5" t="s">
        <v>308</v>
      </c>
      <c r="B101" s="51" t="s">
        <v>14</v>
      </c>
      <c r="C101" s="51" t="s">
        <v>14</v>
      </c>
      <c r="D101" s="51" t="s">
        <v>14</v>
      </c>
      <c r="E101" s="65">
        <v>-16549</v>
      </c>
      <c r="F101" s="51" t="s">
        <v>14</v>
      </c>
      <c r="G101" s="51">
        <v>-16549</v>
      </c>
    </row>
    <row r="102" spans="1:8" x14ac:dyDescent="0.5">
      <c r="A102" s="6" t="s">
        <v>356</v>
      </c>
      <c r="B102" s="51">
        <f t="shared" ref="B102:G102" si="2">SUM(B98:B101)</f>
        <v>1759424</v>
      </c>
      <c r="C102" s="51">
        <f t="shared" si="2"/>
        <v>28458</v>
      </c>
      <c r="D102" s="51">
        <f t="shared" si="2"/>
        <v>76497</v>
      </c>
      <c r="E102" s="51">
        <f t="shared" si="2"/>
        <v>3255098</v>
      </c>
      <c r="F102" s="51">
        <f t="shared" si="2"/>
        <v>253696</v>
      </c>
      <c r="G102" s="51">
        <f t="shared" si="2"/>
        <v>5373173</v>
      </c>
    </row>
    <row r="103" spans="1:8" x14ac:dyDescent="0.5">
      <c r="A103" s="5" t="s">
        <v>341</v>
      </c>
      <c r="B103" s="65">
        <v>-532358</v>
      </c>
      <c r="C103" s="65">
        <v>-3468</v>
      </c>
      <c r="D103" s="65">
        <v>-15299</v>
      </c>
      <c r="E103" s="51" t="s">
        <v>14</v>
      </c>
      <c r="F103" s="65">
        <v>-90529</v>
      </c>
      <c r="G103" s="51">
        <f>SUM(B103:F103)</f>
        <v>-641654</v>
      </c>
    </row>
    <row r="104" spans="1:8" x14ac:dyDescent="0.5">
      <c r="A104" s="5" t="s">
        <v>311</v>
      </c>
      <c r="B104" s="65">
        <v>-82785</v>
      </c>
      <c r="C104" s="65">
        <v>-939</v>
      </c>
      <c r="D104" s="65">
        <v>-3825</v>
      </c>
      <c r="E104" s="51" t="s">
        <v>14</v>
      </c>
      <c r="F104" s="65">
        <v>-22153</v>
      </c>
      <c r="G104" s="51">
        <f>SUM(B104:F104)</f>
        <v>-109702</v>
      </c>
    </row>
    <row r="105" spans="1:8" x14ac:dyDescent="0.5">
      <c r="A105" s="6" t="s">
        <v>357</v>
      </c>
      <c r="B105" s="51">
        <f>SUM(B103:B104)</f>
        <v>-615143</v>
      </c>
      <c r="C105" s="51">
        <f>SUM(C103:C104)</f>
        <v>-4407</v>
      </c>
      <c r="D105" s="51">
        <f>SUM(D103:D104)</f>
        <v>-19124</v>
      </c>
      <c r="E105" s="51" t="s">
        <v>14</v>
      </c>
      <c r="F105" s="51">
        <f>SUM(F103:F104)</f>
        <v>-112682</v>
      </c>
      <c r="G105" s="51">
        <f>SUM(G103:G104)</f>
        <v>-751356</v>
      </c>
    </row>
    <row r="106" spans="1:8" x14ac:dyDescent="0.5">
      <c r="A106" s="20" t="s">
        <v>358</v>
      </c>
      <c r="B106" s="66">
        <f t="shared" ref="B106:G106" si="3">SUM(B102,B105)</f>
        <v>1144281</v>
      </c>
      <c r="C106" s="66">
        <f t="shared" si="3"/>
        <v>24051</v>
      </c>
      <c r="D106" s="66">
        <f t="shared" si="3"/>
        <v>57373</v>
      </c>
      <c r="E106" s="66">
        <f t="shared" si="3"/>
        <v>3255098</v>
      </c>
      <c r="F106" s="66">
        <f t="shared" si="3"/>
        <v>141014</v>
      </c>
      <c r="G106" s="66">
        <f t="shared" si="3"/>
        <v>4621817</v>
      </c>
    </row>
    <row r="110" spans="1:8" ht="31.5" customHeight="1" x14ac:dyDescent="0.5">
      <c r="A110" s="17" t="s">
        <v>172</v>
      </c>
    </row>
    <row r="111" spans="1:8" ht="31.5" customHeight="1" x14ac:dyDescent="0.5">
      <c r="A111" s="71" t="s">
        <v>272</v>
      </c>
      <c r="B111" s="82" t="s">
        <v>371</v>
      </c>
      <c r="C111" s="82" t="s">
        <v>372</v>
      </c>
      <c r="D111" s="82" t="s">
        <v>373</v>
      </c>
      <c r="E111" s="82" t="s">
        <v>374</v>
      </c>
      <c r="F111" s="82" t="s">
        <v>375</v>
      </c>
      <c r="G111" s="82" t="s">
        <v>303</v>
      </c>
    </row>
    <row r="112" spans="1:8" x14ac:dyDescent="0.5">
      <c r="A112" s="20" t="s">
        <v>351</v>
      </c>
      <c r="B112" s="66">
        <v>799595</v>
      </c>
      <c r="C112" s="66">
        <v>14443</v>
      </c>
      <c r="D112" s="66">
        <v>76497</v>
      </c>
      <c r="E112" s="66">
        <v>2187907</v>
      </c>
      <c r="F112" s="66">
        <v>131844</v>
      </c>
      <c r="G112" s="66">
        <v>3210286</v>
      </c>
      <c r="H112" s="74"/>
    </row>
    <row r="113" spans="1:8" x14ac:dyDescent="0.5">
      <c r="A113" s="6" t="s">
        <v>333</v>
      </c>
      <c r="B113" s="51">
        <v>1055054</v>
      </c>
      <c r="C113" s="51">
        <v>15855</v>
      </c>
      <c r="D113" s="51">
        <v>76497</v>
      </c>
      <c r="E113" s="51">
        <v>2187907</v>
      </c>
      <c r="F113" s="51">
        <v>174261</v>
      </c>
      <c r="G113" s="51">
        <v>3509574</v>
      </c>
      <c r="H113" s="74"/>
    </row>
    <row r="114" spans="1:8" x14ac:dyDescent="0.5">
      <c r="A114" s="5" t="s">
        <v>306</v>
      </c>
      <c r="B114" s="51" t="s">
        <v>14</v>
      </c>
      <c r="C114" s="51" t="s">
        <v>14</v>
      </c>
      <c r="D114" s="51" t="s">
        <v>14</v>
      </c>
      <c r="E114" s="65">
        <v>966957</v>
      </c>
      <c r="F114" s="51" t="s">
        <v>14</v>
      </c>
      <c r="G114" s="65">
        <v>966957</v>
      </c>
      <c r="H114" s="74"/>
    </row>
    <row r="115" spans="1:8" x14ac:dyDescent="0.5">
      <c r="A115" s="5" t="s">
        <v>307</v>
      </c>
      <c r="B115" s="65">
        <v>250166</v>
      </c>
      <c r="C115" s="65">
        <v>2638</v>
      </c>
      <c r="D115" s="51" t="s">
        <v>14</v>
      </c>
      <c r="E115" s="65">
        <v>-314147</v>
      </c>
      <c r="F115" s="65">
        <v>61343</v>
      </c>
      <c r="G115" s="51" t="s">
        <v>14</v>
      </c>
      <c r="H115" s="74"/>
    </row>
    <row r="116" spans="1:8" x14ac:dyDescent="0.5">
      <c r="A116" s="5" t="s">
        <v>308</v>
      </c>
      <c r="B116" s="51" t="s">
        <v>14</v>
      </c>
      <c r="C116" s="65">
        <v>31</v>
      </c>
      <c r="D116" s="51" t="s">
        <v>14</v>
      </c>
      <c r="E116" s="65">
        <v>15383</v>
      </c>
      <c r="F116" s="65">
        <v>14665</v>
      </c>
      <c r="G116" s="65">
        <v>30079</v>
      </c>
      <c r="H116" s="74"/>
    </row>
    <row r="117" spans="1:8" x14ac:dyDescent="0.5">
      <c r="A117" s="6" t="s">
        <v>359</v>
      </c>
      <c r="B117" s="51">
        <v>1305220</v>
      </c>
      <c r="C117" s="51">
        <v>18524</v>
      </c>
      <c r="D117" s="51">
        <v>76497</v>
      </c>
      <c r="E117" s="51">
        <v>2856100</v>
      </c>
      <c r="F117" s="51">
        <v>250269</v>
      </c>
      <c r="G117" s="51">
        <v>4506610</v>
      </c>
      <c r="H117" s="74"/>
    </row>
    <row r="118" spans="1:8" x14ac:dyDescent="0.5">
      <c r="A118" s="5" t="s">
        <v>336</v>
      </c>
      <c r="B118" s="51">
        <v>-255459</v>
      </c>
      <c r="C118" s="51">
        <v>-1412</v>
      </c>
      <c r="D118" s="51" t="s">
        <v>14</v>
      </c>
      <c r="E118" s="51" t="s">
        <v>14</v>
      </c>
      <c r="F118" s="51">
        <v>-42417</v>
      </c>
      <c r="G118" s="51">
        <v>-299288</v>
      </c>
      <c r="H118" s="74"/>
    </row>
    <row r="119" spans="1:8" x14ac:dyDescent="0.5">
      <c r="A119" s="5" t="s">
        <v>311</v>
      </c>
      <c r="B119" s="65">
        <v>127904</v>
      </c>
      <c r="C119" s="65">
        <v>977</v>
      </c>
      <c r="D119" s="65">
        <v>7650</v>
      </c>
      <c r="E119" s="51" t="s">
        <v>14</v>
      </c>
      <c r="F119" s="65">
        <v>36367</v>
      </c>
      <c r="G119" s="65">
        <v>172898</v>
      </c>
      <c r="H119" s="74"/>
    </row>
    <row r="120" spans="1:8" x14ac:dyDescent="0.5">
      <c r="A120" s="5" t="s">
        <v>345</v>
      </c>
      <c r="B120" s="65">
        <v>189</v>
      </c>
      <c r="C120" s="65">
        <v>51</v>
      </c>
      <c r="D120" s="51" t="s">
        <v>14</v>
      </c>
      <c r="E120" s="51" t="s">
        <v>14</v>
      </c>
      <c r="F120" s="65">
        <v>-240</v>
      </c>
      <c r="G120" s="51" t="s">
        <v>14</v>
      </c>
      <c r="H120" s="74"/>
    </row>
    <row r="121" spans="1:8" x14ac:dyDescent="0.5">
      <c r="A121" s="5" t="s">
        <v>312</v>
      </c>
      <c r="B121" s="65">
        <v>-189</v>
      </c>
      <c r="C121" s="65">
        <v>-21</v>
      </c>
      <c r="D121" s="51" t="s">
        <v>14</v>
      </c>
      <c r="E121" s="51" t="s">
        <v>14</v>
      </c>
      <c r="F121" s="65">
        <v>15197</v>
      </c>
      <c r="G121" s="65">
        <v>14987</v>
      </c>
      <c r="H121" s="74"/>
    </row>
    <row r="122" spans="1:8" x14ac:dyDescent="0.5">
      <c r="A122" s="6" t="s">
        <v>360</v>
      </c>
      <c r="B122" s="51">
        <v>-383363</v>
      </c>
      <c r="C122" s="51">
        <v>-2359</v>
      </c>
      <c r="D122" s="51">
        <v>-7650</v>
      </c>
      <c r="E122" s="51" t="s">
        <v>14</v>
      </c>
      <c r="F122" s="51">
        <v>-63827</v>
      </c>
      <c r="G122" s="51">
        <v>-457199</v>
      </c>
      <c r="H122" s="74"/>
    </row>
    <row r="123" spans="1:8" x14ac:dyDescent="0.5">
      <c r="A123" s="20" t="s">
        <v>361</v>
      </c>
      <c r="B123" s="66">
        <v>921857</v>
      </c>
      <c r="C123" s="66">
        <v>16103</v>
      </c>
      <c r="D123" s="66">
        <v>68847</v>
      </c>
      <c r="E123" s="66">
        <v>2825334</v>
      </c>
      <c r="F123" s="66">
        <v>157112</v>
      </c>
      <c r="G123" s="66">
        <v>3989253</v>
      </c>
      <c r="H123" s="74"/>
    </row>
    <row r="124" spans="1:8" x14ac:dyDescent="0.5">
      <c r="A124" s="20" t="s">
        <v>355</v>
      </c>
      <c r="B124" s="66">
        <v>1148144</v>
      </c>
      <c r="C124" s="66">
        <v>24990</v>
      </c>
      <c r="D124" s="66">
        <v>61198</v>
      </c>
      <c r="E124" s="66">
        <v>3117341</v>
      </c>
      <c r="F124" s="66">
        <v>147669</v>
      </c>
      <c r="G124" s="66">
        <v>4499342</v>
      </c>
      <c r="H124" s="74"/>
    </row>
    <row r="125" spans="1:8" x14ac:dyDescent="0.5">
      <c r="A125" s="6" t="s">
        <v>339</v>
      </c>
      <c r="B125" s="51">
        <v>1680502</v>
      </c>
      <c r="C125" s="51">
        <v>28458</v>
      </c>
      <c r="D125" s="51">
        <v>76497</v>
      </c>
      <c r="E125" s="51">
        <v>3117345</v>
      </c>
      <c r="F125" s="51">
        <v>238198</v>
      </c>
      <c r="G125" s="51">
        <v>5141000</v>
      </c>
      <c r="H125" s="74"/>
    </row>
    <row r="126" spans="1:8" x14ac:dyDescent="0.5">
      <c r="A126" s="5" t="s">
        <v>306</v>
      </c>
      <c r="B126" s="51" t="s">
        <v>14</v>
      </c>
      <c r="C126" s="51" t="s">
        <v>14</v>
      </c>
      <c r="D126" s="51" t="s">
        <v>14</v>
      </c>
      <c r="E126" s="65">
        <v>494588</v>
      </c>
      <c r="F126" s="51" t="s">
        <v>14</v>
      </c>
      <c r="G126" s="65">
        <v>494588</v>
      </c>
      <c r="H126" s="74"/>
    </row>
    <row r="127" spans="1:8" x14ac:dyDescent="0.5">
      <c r="A127" s="5" t="s">
        <v>307</v>
      </c>
      <c r="B127" s="65">
        <v>296472</v>
      </c>
      <c r="C127" s="65">
        <v>2344</v>
      </c>
      <c r="D127" s="51" t="s">
        <v>14</v>
      </c>
      <c r="E127" s="65">
        <v>-326701</v>
      </c>
      <c r="F127" s="65">
        <v>27885</v>
      </c>
      <c r="G127" s="51" t="s">
        <v>14</v>
      </c>
      <c r="H127" s="74"/>
    </row>
    <row r="128" spans="1:8" x14ac:dyDescent="0.5">
      <c r="A128" s="5" t="s">
        <v>308</v>
      </c>
      <c r="B128" s="51" t="s">
        <v>14</v>
      </c>
      <c r="C128" s="51" t="s">
        <v>14</v>
      </c>
      <c r="D128" s="51" t="s">
        <v>14</v>
      </c>
      <c r="E128" s="65">
        <v>-24298</v>
      </c>
      <c r="F128" s="65">
        <v>-48794</v>
      </c>
      <c r="G128" s="65">
        <v>-73092</v>
      </c>
      <c r="H128" s="74"/>
    </row>
    <row r="129" spans="1:8" x14ac:dyDescent="0.5">
      <c r="A129" s="6" t="s">
        <v>362</v>
      </c>
      <c r="B129" s="51">
        <v>1976974</v>
      </c>
      <c r="C129" s="51">
        <v>30802</v>
      </c>
      <c r="D129" s="51">
        <v>76497</v>
      </c>
      <c r="E129" s="51">
        <v>3260934</v>
      </c>
      <c r="F129" s="51">
        <v>217289</v>
      </c>
      <c r="G129" s="51">
        <v>5562496</v>
      </c>
      <c r="H129" s="74"/>
    </row>
    <row r="130" spans="1:8" x14ac:dyDescent="0.5">
      <c r="A130" s="5" t="s">
        <v>341</v>
      </c>
      <c r="B130" s="65">
        <v>-532358</v>
      </c>
      <c r="C130" s="65">
        <v>-3468</v>
      </c>
      <c r="D130" s="65">
        <v>-15299</v>
      </c>
      <c r="E130" s="51" t="s">
        <v>14</v>
      </c>
      <c r="F130" s="65">
        <v>-90529</v>
      </c>
      <c r="G130" s="65">
        <v>-641654</v>
      </c>
      <c r="H130" s="74"/>
    </row>
    <row r="131" spans="1:8" x14ac:dyDescent="0.5">
      <c r="A131" s="5" t="s">
        <v>311</v>
      </c>
      <c r="B131" s="65">
        <v>-179905</v>
      </c>
      <c r="C131" s="65">
        <v>-1997</v>
      </c>
      <c r="D131" s="65">
        <v>-7650</v>
      </c>
      <c r="E131" s="51" t="s">
        <v>14</v>
      </c>
      <c r="F131" s="65">
        <v>-43659</v>
      </c>
      <c r="G131" s="65">
        <v>-233211</v>
      </c>
      <c r="H131" s="74"/>
    </row>
    <row r="132" spans="1:8" x14ac:dyDescent="0.5">
      <c r="A132" s="5" t="s">
        <v>312</v>
      </c>
      <c r="B132" s="51" t="s">
        <v>14</v>
      </c>
      <c r="C132" s="51" t="s">
        <v>14</v>
      </c>
      <c r="D132" s="51" t="s">
        <v>14</v>
      </c>
      <c r="E132" s="51" t="s">
        <v>14</v>
      </c>
      <c r="F132" s="65">
        <v>48794</v>
      </c>
      <c r="G132" s="65">
        <v>48794</v>
      </c>
      <c r="H132" s="74"/>
    </row>
    <row r="133" spans="1:8" x14ac:dyDescent="0.5">
      <c r="A133" s="6" t="s">
        <v>363</v>
      </c>
      <c r="B133" s="51">
        <v>-712263</v>
      </c>
      <c r="C133" s="51">
        <v>-5465</v>
      </c>
      <c r="D133" s="51">
        <v>-22949</v>
      </c>
      <c r="E133" s="51" t="s">
        <v>14</v>
      </c>
      <c r="F133" s="51">
        <v>-85394</v>
      </c>
      <c r="G133" s="51">
        <v>-826071</v>
      </c>
      <c r="H133" s="74"/>
    </row>
    <row r="134" spans="1:8" x14ac:dyDescent="0.5">
      <c r="A134" s="20" t="s">
        <v>364</v>
      </c>
      <c r="B134" s="66">
        <v>1264711</v>
      </c>
      <c r="C134" s="66">
        <v>25337</v>
      </c>
      <c r="D134" s="66">
        <v>53548</v>
      </c>
      <c r="E134" s="66">
        <v>3260934</v>
      </c>
      <c r="F134" s="66">
        <v>131895</v>
      </c>
      <c r="G134" s="66">
        <v>4736425</v>
      </c>
      <c r="H134" s="74"/>
    </row>
    <row r="135" spans="1:8" x14ac:dyDescent="0.5">
      <c r="A135" s="20" t="s">
        <v>344</v>
      </c>
      <c r="B135" s="66">
        <v>2387339</v>
      </c>
      <c r="C135" s="66">
        <v>30828</v>
      </c>
      <c r="D135" s="66">
        <v>76497</v>
      </c>
      <c r="E135" s="110">
        <v>3429888</v>
      </c>
      <c r="F135" s="110">
        <v>248175</v>
      </c>
      <c r="G135" s="110">
        <v>6172727</v>
      </c>
      <c r="H135" s="74"/>
    </row>
    <row r="136" spans="1:8" s="74" customFormat="1" x14ac:dyDescent="0.5">
      <c r="A136" s="43" t="s">
        <v>306</v>
      </c>
      <c r="B136" s="65" t="s">
        <v>14</v>
      </c>
      <c r="C136" s="65" t="s">
        <v>14</v>
      </c>
      <c r="D136" s="65" t="s">
        <v>14</v>
      </c>
      <c r="E136" s="65">
        <v>750899</v>
      </c>
      <c r="F136" s="65" t="s">
        <v>14</v>
      </c>
      <c r="G136" s="65">
        <v>750899</v>
      </c>
    </row>
    <row r="137" spans="1:8" s="74" customFormat="1" x14ac:dyDescent="0.5">
      <c r="A137" s="43" t="s">
        <v>345</v>
      </c>
      <c r="B137" s="65">
        <v>239817.0444349997</v>
      </c>
      <c r="C137" s="65">
        <v>586</v>
      </c>
      <c r="D137" s="65" t="s">
        <v>14</v>
      </c>
      <c r="E137" s="65">
        <v>-279478</v>
      </c>
      <c r="F137" s="65">
        <v>39075</v>
      </c>
      <c r="G137" s="65" t="s">
        <v>14</v>
      </c>
    </row>
    <row r="138" spans="1:8" s="74" customFormat="1" x14ac:dyDescent="0.5">
      <c r="A138" s="43" t="s">
        <v>308</v>
      </c>
      <c r="B138" s="65">
        <v>-15965.482799113381</v>
      </c>
      <c r="C138" s="65">
        <v>0</v>
      </c>
      <c r="D138" s="65" t="s">
        <v>14</v>
      </c>
      <c r="E138" s="65">
        <v>-75336</v>
      </c>
      <c r="F138" s="65">
        <v>-57282</v>
      </c>
      <c r="G138" s="65">
        <v>-148583</v>
      </c>
    </row>
    <row r="139" spans="1:8" s="73" customFormat="1" x14ac:dyDescent="0.5">
      <c r="A139" s="45" t="s">
        <v>367</v>
      </c>
      <c r="B139" s="51">
        <v>2611190.8126522219</v>
      </c>
      <c r="C139" s="51">
        <v>31414</v>
      </c>
      <c r="D139" s="51">
        <v>76496.715839987533</v>
      </c>
      <c r="E139" s="51">
        <v>3825973</v>
      </c>
      <c r="F139" s="51">
        <v>229968</v>
      </c>
      <c r="G139" s="51">
        <v>6775043</v>
      </c>
    </row>
    <row r="140" spans="1:8" s="74" customFormat="1" x14ac:dyDescent="0.5">
      <c r="A140" s="43" t="s">
        <v>348</v>
      </c>
      <c r="B140" s="65">
        <v>-846491</v>
      </c>
      <c r="C140" s="65">
        <v>-7554</v>
      </c>
      <c r="D140" s="65">
        <v>-30598</v>
      </c>
      <c r="E140" s="65" t="s">
        <v>14</v>
      </c>
      <c r="F140" s="65">
        <v>-104500</v>
      </c>
      <c r="G140" s="65">
        <v>-989143</v>
      </c>
    </row>
    <row r="141" spans="1:8" s="74" customFormat="1" x14ac:dyDescent="0.5">
      <c r="A141" s="43" t="s">
        <v>311</v>
      </c>
      <c r="B141" s="65">
        <v>-275103</v>
      </c>
      <c r="C141" s="65">
        <v>-2109</v>
      </c>
      <c r="D141" s="65">
        <v>-7650</v>
      </c>
      <c r="E141" s="65" t="s">
        <v>14</v>
      </c>
      <c r="F141" s="65">
        <v>-39134</v>
      </c>
      <c r="G141" s="65">
        <v>-323996</v>
      </c>
    </row>
    <row r="142" spans="1:8" s="74" customFormat="1" x14ac:dyDescent="0.5">
      <c r="A142" s="43" t="s">
        <v>312</v>
      </c>
      <c r="B142" s="65">
        <v>15965</v>
      </c>
      <c r="C142" s="65" t="s">
        <v>14</v>
      </c>
      <c r="D142" s="65" t="s">
        <v>14</v>
      </c>
      <c r="E142" s="65" t="s">
        <v>14</v>
      </c>
      <c r="F142" s="65">
        <v>57282</v>
      </c>
      <c r="G142" s="65">
        <v>73247</v>
      </c>
    </row>
    <row r="143" spans="1:8" s="73" customFormat="1" x14ac:dyDescent="0.5">
      <c r="A143" s="45" t="s">
        <v>385</v>
      </c>
      <c r="B143" s="51">
        <v>-1105629</v>
      </c>
      <c r="C143" s="51">
        <v>-9663</v>
      </c>
      <c r="D143" s="51">
        <v>-38248</v>
      </c>
      <c r="E143" s="51" t="s">
        <v>14</v>
      </c>
      <c r="F143" s="51">
        <v>-86352</v>
      </c>
      <c r="G143" s="51">
        <v>-1239892</v>
      </c>
    </row>
    <row r="144" spans="1:8" s="73" customFormat="1" x14ac:dyDescent="0.5">
      <c r="A144" s="68" t="s">
        <v>386</v>
      </c>
      <c r="B144" s="66">
        <v>1505562</v>
      </c>
      <c r="C144" s="66">
        <v>21751</v>
      </c>
      <c r="D144" s="66">
        <v>38249</v>
      </c>
      <c r="E144" s="66">
        <v>3825973</v>
      </c>
      <c r="F144" s="66">
        <v>143616</v>
      </c>
      <c r="G144" s="66">
        <v>5535151</v>
      </c>
    </row>
  </sheetData>
  <hyperlinks>
    <hyperlink ref="A1" location="'Титульный лист'!A1" display="← Обратно к содержанию" xr:uid="{00000000-0004-0000-0E00-000000000000}"/>
  </hyperlinks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"/>
  <sheetViews>
    <sheetView showGridLines="0" zoomScale="70" zoomScaleNormal="70" workbookViewId="0">
      <pane xSplit="1" ySplit="3" topLeftCell="G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6.25" style="21" customWidth="1"/>
    <col min="2" max="9" width="16.0625" style="21" customWidth="1"/>
    <col min="10" max="10" width="15.75" customWidth="1"/>
    <col min="11" max="11" width="16.0625" customWidth="1"/>
  </cols>
  <sheetData>
    <row r="1" spans="1:11" ht="46.15" customHeight="1" x14ac:dyDescent="0.5">
      <c r="A1" s="38" t="s">
        <v>0</v>
      </c>
    </row>
    <row r="2" spans="1:11" ht="27" customHeight="1" x14ac:dyDescent="0.5">
      <c r="A2" s="39" t="s">
        <v>387</v>
      </c>
    </row>
    <row r="3" spans="1:11" x14ac:dyDescent="0.5">
      <c r="A3" s="37" t="s">
        <v>272</v>
      </c>
      <c r="B3" s="18" t="s">
        <v>58</v>
      </c>
      <c r="C3" s="18" t="s">
        <v>59</v>
      </c>
      <c r="D3" s="18" t="s">
        <v>60</v>
      </c>
      <c r="E3" s="18" t="s">
        <v>61</v>
      </c>
      <c r="F3" s="18" t="s">
        <v>62</v>
      </c>
      <c r="G3" s="18" t="s">
        <v>63</v>
      </c>
      <c r="H3" s="18" t="s">
        <v>64</v>
      </c>
      <c r="I3" s="18" t="s">
        <v>65</v>
      </c>
      <c r="J3" s="18" t="s">
        <v>111</v>
      </c>
      <c r="K3" s="18" t="s">
        <v>112</v>
      </c>
    </row>
    <row r="4" spans="1:11" x14ac:dyDescent="0.5">
      <c r="A4" s="16" t="s">
        <v>388</v>
      </c>
      <c r="B4" s="44">
        <v>123588</v>
      </c>
      <c r="C4" s="44">
        <v>896444</v>
      </c>
      <c r="D4" s="43">
        <v>936926</v>
      </c>
      <c r="E4" s="43">
        <v>1607894</v>
      </c>
      <c r="F4" s="43">
        <v>2042085</v>
      </c>
      <c r="G4" s="43">
        <v>2192742</v>
      </c>
      <c r="H4" s="43">
        <v>2241122</v>
      </c>
      <c r="I4" s="43">
        <v>3173871</v>
      </c>
      <c r="J4" s="43">
        <v>3341814</v>
      </c>
      <c r="K4" s="43">
        <v>4645446</v>
      </c>
    </row>
    <row r="5" spans="1:11" x14ac:dyDescent="0.5">
      <c r="A5" s="16" t="s">
        <v>389</v>
      </c>
      <c r="B5" s="43">
        <v>172496</v>
      </c>
      <c r="C5" s="43">
        <v>260420</v>
      </c>
      <c r="D5" s="43">
        <v>809282</v>
      </c>
      <c r="E5" s="43">
        <v>1174582</v>
      </c>
      <c r="F5" s="43">
        <v>1820058</v>
      </c>
      <c r="G5" s="43">
        <v>2043714</v>
      </c>
      <c r="H5" s="43">
        <v>1911694</v>
      </c>
      <c r="I5" s="43">
        <v>1735099</v>
      </c>
      <c r="J5" s="43">
        <v>2456746</v>
      </c>
      <c r="K5" s="43">
        <v>3266153</v>
      </c>
    </row>
    <row r="6" spans="1:11" x14ac:dyDescent="0.5">
      <c r="A6" s="16" t="s">
        <v>390</v>
      </c>
      <c r="B6" s="44">
        <v>398415</v>
      </c>
      <c r="C6" s="44">
        <v>512372</v>
      </c>
      <c r="D6" s="43">
        <v>960470</v>
      </c>
      <c r="E6" s="43">
        <v>2891886</v>
      </c>
      <c r="F6" s="43">
        <v>1675860</v>
      </c>
      <c r="G6" s="43">
        <v>1763675</v>
      </c>
      <c r="H6" s="43">
        <v>1691394</v>
      </c>
      <c r="I6" s="43">
        <v>1893211</v>
      </c>
      <c r="J6" s="43">
        <v>3209114</v>
      </c>
      <c r="K6" s="43">
        <v>4500589</v>
      </c>
    </row>
    <row r="7" spans="1:11" x14ac:dyDescent="0.5">
      <c r="A7" s="16" t="s">
        <v>391</v>
      </c>
      <c r="B7" s="44">
        <v>14798</v>
      </c>
      <c r="C7" s="44">
        <v>36229</v>
      </c>
      <c r="D7" s="43">
        <v>43380</v>
      </c>
      <c r="E7" s="43">
        <v>52283</v>
      </c>
      <c r="F7" s="43">
        <v>216563</v>
      </c>
      <c r="G7" s="43">
        <v>168658</v>
      </c>
      <c r="H7" s="43">
        <v>134577</v>
      </c>
      <c r="I7" s="43">
        <v>371522</v>
      </c>
      <c r="J7" s="43">
        <v>458145</v>
      </c>
      <c r="K7" s="43">
        <v>563588</v>
      </c>
    </row>
    <row r="8" spans="1:11" x14ac:dyDescent="0.5">
      <c r="A8" s="16" t="s">
        <v>392</v>
      </c>
      <c r="B8" s="44">
        <v>89631</v>
      </c>
      <c r="C8" s="44">
        <v>16365</v>
      </c>
      <c r="D8" s="41" t="s">
        <v>14</v>
      </c>
      <c r="E8" s="41" t="s">
        <v>14</v>
      </c>
      <c r="F8" s="41" t="s">
        <v>14</v>
      </c>
      <c r="G8" s="41" t="s">
        <v>14</v>
      </c>
      <c r="H8" s="41" t="s">
        <v>14</v>
      </c>
      <c r="I8" s="41" t="s">
        <v>14</v>
      </c>
      <c r="J8" s="43">
        <v>12063</v>
      </c>
      <c r="K8" s="43" t="s">
        <v>14</v>
      </c>
    </row>
    <row r="9" spans="1:11" x14ac:dyDescent="0.5">
      <c r="A9" s="16" t="s">
        <v>393</v>
      </c>
      <c r="B9" s="44">
        <v>48884</v>
      </c>
      <c r="C9" s="44">
        <v>54361</v>
      </c>
      <c r="D9" s="43">
        <v>96105</v>
      </c>
      <c r="E9" s="43">
        <v>164074</v>
      </c>
      <c r="F9" s="43">
        <v>163161</v>
      </c>
      <c r="G9" s="43">
        <v>162001</v>
      </c>
      <c r="H9" s="43">
        <v>213761</v>
      </c>
      <c r="I9" s="43">
        <v>219413</v>
      </c>
      <c r="J9" s="43">
        <v>203021</v>
      </c>
      <c r="K9" s="43">
        <v>170421</v>
      </c>
    </row>
    <row r="10" spans="1:11" ht="31.5" customHeight="1" x14ac:dyDescent="0.5">
      <c r="A10" s="16" t="s">
        <v>394</v>
      </c>
      <c r="B10" s="44">
        <v>-62403</v>
      </c>
      <c r="C10" s="44">
        <v>-111062</v>
      </c>
      <c r="D10" s="43">
        <v>-168405</v>
      </c>
      <c r="E10" s="43">
        <v>-428290</v>
      </c>
      <c r="F10" s="43">
        <v>-637715</v>
      </c>
      <c r="G10" s="43">
        <v>-717857</v>
      </c>
      <c r="H10" s="43">
        <v>-714740</v>
      </c>
      <c r="I10" s="43">
        <v>-1110845</v>
      </c>
      <c r="J10" s="43">
        <v>-1235825</v>
      </c>
      <c r="K10" s="43">
        <v>-1509403</v>
      </c>
    </row>
    <row r="11" spans="1:11" x14ac:dyDescent="0.5">
      <c r="A11" s="22" t="s">
        <v>395</v>
      </c>
      <c r="B11" s="67">
        <f t="shared" ref="B11:H11" si="0">SUM(B4:B10)</f>
        <v>785409</v>
      </c>
      <c r="C11" s="67">
        <f t="shared" si="0"/>
        <v>1665129</v>
      </c>
      <c r="D11" s="68">
        <f t="shared" si="0"/>
        <v>2677758</v>
      </c>
      <c r="E11" s="68">
        <f t="shared" si="0"/>
        <v>5462429</v>
      </c>
      <c r="F11" s="68">
        <f t="shared" si="0"/>
        <v>5280012</v>
      </c>
      <c r="G11" s="68">
        <f t="shared" si="0"/>
        <v>5612933</v>
      </c>
      <c r="H11" s="68">
        <f t="shared" si="0"/>
        <v>5477808</v>
      </c>
      <c r="I11" s="68">
        <v>6282271</v>
      </c>
      <c r="J11" s="68">
        <v>8445078</v>
      </c>
      <c r="K11" s="68">
        <v>11636794</v>
      </c>
    </row>
  </sheetData>
  <hyperlinks>
    <hyperlink ref="A1" location="'Титульный лист'!A1" display="← Обратно к содержанию" xr:uid="{00000000-0004-0000-0F00-000000000000}"/>
  </hyperlinks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7"/>
  <sheetViews>
    <sheetView showGridLines="0" zoomScale="70" zoomScaleNormal="70" workbookViewId="0">
      <pane xSplit="1" ySplit="3" topLeftCell="G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45" style="21" customWidth="1"/>
    <col min="2" max="5" width="16.0625" style="21" customWidth="1"/>
    <col min="6" max="6" width="16.0625" style="75" customWidth="1"/>
    <col min="7" max="9" width="16.0625" style="21" customWidth="1"/>
    <col min="10" max="10" width="16.0625" style="107" customWidth="1"/>
    <col min="11" max="11" width="16.0625" customWidth="1"/>
  </cols>
  <sheetData>
    <row r="1" spans="1:12" ht="42.75" customHeight="1" x14ac:dyDescent="0.5">
      <c r="A1" s="38" t="s">
        <v>0</v>
      </c>
    </row>
    <row r="2" spans="1:12" ht="27" customHeight="1" x14ac:dyDescent="0.5">
      <c r="A2" s="39" t="s">
        <v>396</v>
      </c>
    </row>
    <row r="3" spans="1:12" x14ac:dyDescent="0.5">
      <c r="A3" s="37" t="s">
        <v>272</v>
      </c>
      <c r="B3" s="18" t="s">
        <v>58</v>
      </c>
      <c r="C3" s="18" t="s">
        <v>59</v>
      </c>
      <c r="D3" s="18" t="s">
        <v>60</v>
      </c>
      <c r="E3" s="18" t="s">
        <v>61</v>
      </c>
      <c r="F3" s="76" t="s">
        <v>62</v>
      </c>
      <c r="G3" s="18" t="s">
        <v>63</v>
      </c>
      <c r="H3" s="18" t="s">
        <v>64</v>
      </c>
      <c r="I3" s="18" t="s">
        <v>65</v>
      </c>
      <c r="J3" s="76" t="s">
        <v>111</v>
      </c>
      <c r="K3" s="18" t="s">
        <v>112</v>
      </c>
    </row>
    <row r="4" spans="1:12" x14ac:dyDescent="0.5">
      <c r="A4" s="16" t="s">
        <v>397</v>
      </c>
      <c r="B4" s="62">
        <v>754832</v>
      </c>
      <c r="C4" s="62">
        <v>1116614</v>
      </c>
      <c r="D4" s="62">
        <v>1405941</v>
      </c>
      <c r="E4" s="41">
        <v>913354</v>
      </c>
      <c r="F4" s="83">
        <v>1024135</v>
      </c>
      <c r="G4" s="41">
        <v>1143106</v>
      </c>
      <c r="H4" s="41">
        <v>1334795</v>
      </c>
      <c r="I4" s="41">
        <v>2478574</v>
      </c>
      <c r="J4" s="83">
        <v>3209059</v>
      </c>
      <c r="K4" s="83">
        <v>4779966</v>
      </c>
    </row>
    <row r="5" spans="1:12" ht="31.5" customHeight="1" x14ac:dyDescent="0.5">
      <c r="A5" s="16" t="s">
        <v>398</v>
      </c>
      <c r="B5" s="62" t="s">
        <v>14</v>
      </c>
      <c r="C5" s="62" t="s">
        <v>14</v>
      </c>
      <c r="D5" s="62" t="s">
        <v>14</v>
      </c>
      <c r="E5" s="62" t="s">
        <v>14</v>
      </c>
      <c r="F5" s="62" t="s">
        <v>14</v>
      </c>
      <c r="G5" s="62">
        <v>828250</v>
      </c>
      <c r="H5" s="62" t="s">
        <v>14</v>
      </c>
      <c r="I5" s="62" t="s">
        <v>14</v>
      </c>
      <c r="J5" s="62" t="s">
        <v>14</v>
      </c>
      <c r="K5" s="62" t="s">
        <v>14</v>
      </c>
    </row>
    <row r="6" spans="1:12" ht="31.5" customHeight="1" x14ac:dyDescent="0.5">
      <c r="A6" s="16" t="s">
        <v>399</v>
      </c>
      <c r="B6" s="62">
        <v>38751</v>
      </c>
      <c r="C6" s="62">
        <v>21315</v>
      </c>
      <c r="D6" s="62">
        <v>56401</v>
      </c>
      <c r="E6" s="41">
        <v>379899</v>
      </c>
      <c r="F6" s="83">
        <v>328801</v>
      </c>
      <c r="G6" s="41">
        <v>254910</v>
      </c>
      <c r="H6" s="41">
        <v>174184</v>
      </c>
      <c r="I6" s="41">
        <v>156951</v>
      </c>
      <c r="J6" s="83">
        <v>340848</v>
      </c>
      <c r="K6" s="83">
        <v>349658</v>
      </c>
    </row>
    <row r="7" spans="1:12" ht="31.5" customHeight="1" x14ac:dyDescent="0.5">
      <c r="A7" s="16" t="s">
        <v>400</v>
      </c>
      <c r="B7" s="62" t="s">
        <v>14</v>
      </c>
      <c r="C7" s="62" t="s">
        <v>14</v>
      </c>
      <c r="D7" s="62" t="s">
        <v>14</v>
      </c>
      <c r="E7" s="62">
        <v>150000</v>
      </c>
      <c r="F7" s="62" t="s">
        <v>14</v>
      </c>
      <c r="G7" s="62" t="s">
        <v>14</v>
      </c>
      <c r="H7" s="62" t="s">
        <v>14</v>
      </c>
      <c r="I7" s="62" t="s">
        <v>14</v>
      </c>
      <c r="J7" s="106" t="s">
        <v>14</v>
      </c>
      <c r="K7" s="106" t="s">
        <v>14</v>
      </c>
    </row>
    <row r="8" spans="1:12" x14ac:dyDescent="0.5">
      <c r="A8" s="16" t="s">
        <v>401</v>
      </c>
      <c r="B8" s="62">
        <v>23616</v>
      </c>
      <c r="C8" s="62">
        <v>32453</v>
      </c>
      <c r="D8" s="62">
        <v>43940</v>
      </c>
      <c r="E8" s="62">
        <v>16363</v>
      </c>
      <c r="F8" s="62">
        <v>14070</v>
      </c>
      <c r="G8" s="62">
        <v>13771</v>
      </c>
      <c r="H8" s="62">
        <v>13868</v>
      </c>
      <c r="I8" s="62">
        <v>11679</v>
      </c>
      <c r="J8" s="83">
        <v>12094</v>
      </c>
      <c r="K8" s="83">
        <v>17727</v>
      </c>
    </row>
    <row r="9" spans="1:12" ht="31.5" customHeight="1" x14ac:dyDescent="0.5">
      <c r="A9" s="17" t="s">
        <v>402</v>
      </c>
      <c r="B9" s="42">
        <f t="shared" ref="B9:I9" si="0">SUM(B4:B8)</f>
        <v>817199</v>
      </c>
      <c r="C9" s="42">
        <f t="shared" si="0"/>
        <v>1170382</v>
      </c>
      <c r="D9" s="42">
        <f t="shared" si="0"/>
        <v>1506282</v>
      </c>
      <c r="E9" s="42">
        <f t="shared" si="0"/>
        <v>1459616</v>
      </c>
      <c r="F9" s="42">
        <f t="shared" si="0"/>
        <v>1367006</v>
      </c>
      <c r="G9" s="42">
        <f t="shared" si="0"/>
        <v>2240037</v>
      </c>
      <c r="H9" s="42">
        <f t="shared" si="0"/>
        <v>1522847</v>
      </c>
      <c r="I9" s="42">
        <f t="shared" si="0"/>
        <v>2647204</v>
      </c>
      <c r="J9" s="106">
        <v>3562001</v>
      </c>
      <c r="K9" s="106">
        <v>5147351</v>
      </c>
      <c r="L9" s="74"/>
    </row>
    <row r="10" spans="1:12" x14ac:dyDescent="0.5">
      <c r="A10" s="16" t="s">
        <v>403</v>
      </c>
      <c r="B10" s="62">
        <v>84077</v>
      </c>
      <c r="C10" s="62">
        <v>147128</v>
      </c>
      <c r="D10" s="62">
        <v>184404</v>
      </c>
      <c r="E10" s="41">
        <v>269764</v>
      </c>
      <c r="F10" s="83">
        <v>198406</v>
      </c>
      <c r="G10" s="41">
        <v>269990</v>
      </c>
      <c r="H10" s="41">
        <v>284184</v>
      </c>
      <c r="I10" s="41">
        <v>247131</v>
      </c>
      <c r="J10" s="83">
        <v>353445</v>
      </c>
      <c r="K10" s="83">
        <v>373079</v>
      </c>
    </row>
    <row r="11" spans="1:12" ht="31.5" customHeight="1" x14ac:dyDescent="0.5">
      <c r="A11" s="16" t="s">
        <v>404</v>
      </c>
      <c r="B11" s="62">
        <v>53775</v>
      </c>
      <c r="C11" s="62">
        <v>52877</v>
      </c>
      <c r="D11" s="62">
        <v>175370</v>
      </c>
      <c r="E11" s="41">
        <v>76144</v>
      </c>
      <c r="F11" s="83">
        <v>204454</v>
      </c>
      <c r="G11" s="41">
        <v>3029</v>
      </c>
      <c r="H11" s="41">
        <v>266</v>
      </c>
      <c r="I11" s="41">
        <v>158196</v>
      </c>
      <c r="J11" s="83">
        <v>241209</v>
      </c>
      <c r="K11" s="83">
        <v>461589</v>
      </c>
    </row>
    <row r="12" spans="1:12" x14ac:dyDescent="0.5">
      <c r="A12" s="16" t="s">
        <v>405</v>
      </c>
      <c r="B12" s="62">
        <v>31107</v>
      </c>
      <c r="C12" s="62">
        <v>142443</v>
      </c>
      <c r="D12" s="62">
        <v>247577</v>
      </c>
      <c r="E12" s="41">
        <v>344372</v>
      </c>
      <c r="F12" s="83">
        <v>307658</v>
      </c>
      <c r="G12" s="41">
        <v>266322</v>
      </c>
      <c r="H12" s="41">
        <v>126124</v>
      </c>
      <c r="I12" s="41">
        <v>224948</v>
      </c>
      <c r="J12" s="83">
        <v>277133</v>
      </c>
      <c r="K12" s="83">
        <v>361399</v>
      </c>
    </row>
    <row r="13" spans="1:12" x14ac:dyDescent="0.5">
      <c r="A13" s="16" t="s">
        <v>406</v>
      </c>
      <c r="B13" s="62">
        <v>5051</v>
      </c>
      <c r="C13" s="62">
        <v>26951</v>
      </c>
      <c r="D13" s="62">
        <v>71865</v>
      </c>
      <c r="E13" s="41">
        <v>164263</v>
      </c>
      <c r="F13" s="83">
        <v>129817</v>
      </c>
      <c r="G13" s="41">
        <v>130960</v>
      </c>
      <c r="H13" s="41">
        <v>143743</v>
      </c>
      <c r="I13" s="41">
        <v>252752</v>
      </c>
      <c r="J13" s="83">
        <v>231711</v>
      </c>
      <c r="K13" s="83">
        <v>1128918</v>
      </c>
    </row>
    <row r="14" spans="1:12" x14ac:dyDescent="0.5">
      <c r="A14" s="16" t="s">
        <v>407</v>
      </c>
      <c r="B14" s="62">
        <v>16947</v>
      </c>
      <c r="C14" s="62">
        <v>25194</v>
      </c>
      <c r="D14" s="62">
        <v>57046</v>
      </c>
      <c r="E14" s="41">
        <v>51590</v>
      </c>
      <c r="F14" s="83">
        <v>59176</v>
      </c>
      <c r="G14" s="41">
        <v>243719</v>
      </c>
      <c r="H14" s="41">
        <v>112415</v>
      </c>
      <c r="I14" s="41">
        <v>68024</v>
      </c>
      <c r="J14" s="83">
        <v>162036</v>
      </c>
      <c r="K14" s="83">
        <v>89305</v>
      </c>
    </row>
    <row r="15" spans="1:12" ht="31.5" customHeight="1" x14ac:dyDescent="0.5">
      <c r="A15" s="16" t="s">
        <v>408</v>
      </c>
      <c r="B15" s="62">
        <v>351468</v>
      </c>
      <c r="C15" s="62">
        <v>94118</v>
      </c>
      <c r="D15" s="62">
        <v>300000</v>
      </c>
      <c r="E15" s="41">
        <v>345000</v>
      </c>
      <c r="F15" s="62" t="s">
        <v>14</v>
      </c>
      <c r="G15" s="41">
        <v>345000</v>
      </c>
      <c r="H15" s="62" t="s">
        <v>14</v>
      </c>
      <c r="I15" s="62" t="s">
        <v>14</v>
      </c>
      <c r="J15" s="62" t="s">
        <v>14</v>
      </c>
      <c r="K15" s="62" t="s">
        <v>14</v>
      </c>
    </row>
    <row r="16" spans="1:12" ht="31.5" customHeight="1" x14ac:dyDescent="0.5">
      <c r="A16" s="17" t="s">
        <v>409</v>
      </c>
      <c r="B16" s="63">
        <f t="shared" ref="B16:I16" si="1">SUM(B10:B15)</f>
        <v>542425</v>
      </c>
      <c r="C16" s="63">
        <f t="shared" si="1"/>
        <v>488711</v>
      </c>
      <c r="D16" s="63">
        <f t="shared" si="1"/>
        <v>1036262</v>
      </c>
      <c r="E16" s="63">
        <f t="shared" si="1"/>
        <v>1251133</v>
      </c>
      <c r="F16" s="63">
        <f t="shared" si="1"/>
        <v>899511</v>
      </c>
      <c r="G16" s="63">
        <f t="shared" si="1"/>
        <v>1259020</v>
      </c>
      <c r="H16" s="63">
        <f t="shared" si="1"/>
        <v>666732</v>
      </c>
      <c r="I16" s="63">
        <f t="shared" si="1"/>
        <v>951051</v>
      </c>
      <c r="J16" s="108">
        <v>1265534</v>
      </c>
      <c r="K16" s="108">
        <v>2414290</v>
      </c>
      <c r="L16" s="74"/>
    </row>
    <row r="17" spans="1:11" ht="31.5" customHeight="1" x14ac:dyDescent="0.5">
      <c r="A17" s="22" t="s">
        <v>410</v>
      </c>
      <c r="B17" s="61">
        <f>B16+B9</f>
        <v>1359624</v>
      </c>
      <c r="C17" s="61">
        <f>C16+C9</f>
        <v>1659093</v>
      </c>
      <c r="D17" s="61">
        <f>D16+D9</f>
        <v>2542544</v>
      </c>
      <c r="E17" s="61">
        <f>E16+E9</f>
        <v>2710749</v>
      </c>
      <c r="F17" s="61">
        <f>F9+F16</f>
        <v>2266517</v>
      </c>
      <c r="G17" s="61">
        <f>G16+G9</f>
        <v>3499057</v>
      </c>
      <c r="H17" s="61">
        <f>H16+H9</f>
        <v>2189579</v>
      </c>
      <c r="I17" s="61">
        <f>I9+I16</f>
        <v>3598255</v>
      </c>
      <c r="J17" s="108">
        <v>4827535</v>
      </c>
      <c r="K17" s="108">
        <v>7561641</v>
      </c>
    </row>
  </sheetData>
  <hyperlinks>
    <hyperlink ref="A1" location="'Титульный лист'!A1" display="← Обратно к содержанию" xr:uid="{00000000-0004-0000-1000-000000000000}"/>
  </hyperlink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6"/>
  <sheetViews>
    <sheetView showGridLines="0" zoomScale="70" zoomScaleNormal="70" workbookViewId="0">
      <pane xSplit="1" ySplit="3" topLeftCell="B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7.5625" style="21" customWidth="1"/>
    <col min="2" max="9" width="16" style="21" customWidth="1"/>
    <col min="10" max="10" width="14.8125" style="88" customWidth="1"/>
    <col min="11" max="11" width="16" customWidth="1"/>
  </cols>
  <sheetData>
    <row r="1" spans="1:12" ht="48" customHeight="1" x14ac:dyDescent="0.5">
      <c r="A1" s="38" t="s">
        <v>0</v>
      </c>
    </row>
    <row r="2" spans="1:12" ht="27" customHeight="1" x14ac:dyDescent="0.5">
      <c r="A2" s="39" t="s">
        <v>411</v>
      </c>
    </row>
    <row r="3" spans="1:12" x14ac:dyDescent="0.5">
      <c r="A3" s="37" t="s">
        <v>272</v>
      </c>
      <c r="B3" s="18" t="s">
        <v>58</v>
      </c>
      <c r="C3" s="18" t="s">
        <v>59</v>
      </c>
      <c r="D3" s="18" t="s">
        <v>60</v>
      </c>
      <c r="E3" s="18" t="s">
        <v>61</v>
      </c>
      <c r="F3" s="18" t="s">
        <v>62</v>
      </c>
      <c r="G3" s="18" t="s">
        <v>63</v>
      </c>
      <c r="H3" s="18" t="s">
        <v>64</v>
      </c>
      <c r="I3" s="18" t="s">
        <v>65</v>
      </c>
      <c r="J3" s="76" t="s">
        <v>111</v>
      </c>
      <c r="K3" s="18" t="s">
        <v>112</v>
      </c>
    </row>
    <row r="4" spans="1:12" x14ac:dyDescent="0.5">
      <c r="A4" s="16" t="s">
        <v>412</v>
      </c>
      <c r="B4" s="62">
        <v>1704668</v>
      </c>
      <c r="C4" s="62">
        <v>4116556</v>
      </c>
      <c r="D4" s="62">
        <v>6060436</v>
      </c>
      <c r="E4" s="41">
        <v>3830410</v>
      </c>
      <c r="F4" s="41">
        <v>10793958</v>
      </c>
      <c r="G4" s="41">
        <v>9920197</v>
      </c>
      <c r="H4" s="41">
        <v>11976686</v>
      </c>
      <c r="I4" s="41">
        <v>17835589</v>
      </c>
      <c r="J4" s="109">
        <v>19391324</v>
      </c>
      <c r="K4" s="109">
        <v>23447981</v>
      </c>
    </row>
    <row r="5" spans="1:12" x14ac:dyDescent="0.5">
      <c r="A5" s="16" t="s">
        <v>413</v>
      </c>
      <c r="B5" s="62">
        <v>4739</v>
      </c>
      <c r="C5" s="62">
        <v>9422</v>
      </c>
      <c r="D5" s="62">
        <v>14159</v>
      </c>
      <c r="E5" s="41">
        <v>43060</v>
      </c>
      <c r="F5" s="41">
        <v>31960</v>
      </c>
      <c r="G5" s="41">
        <v>22526</v>
      </c>
      <c r="H5" s="41">
        <v>26079</v>
      </c>
      <c r="I5" s="41">
        <v>19211</v>
      </c>
      <c r="J5" s="41">
        <v>36884</v>
      </c>
      <c r="K5" s="41">
        <v>80609</v>
      </c>
    </row>
    <row r="6" spans="1:12" ht="31.5" customHeight="1" x14ac:dyDescent="0.5">
      <c r="A6" s="16" t="s">
        <v>414</v>
      </c>
      <c r="B6" s="62">
        <v>-50222</v>
      </c>
      <c r="C6" s="62">
        <v>-149794</v>
      </c>
      <c r="D6" s="62">
        <v>-867372</v>
      </c>
      <c r="E6" s="41">
        <v>-1170938</v>
      </c>
      <c r="F6" s="41">
        <v>-2027088</v>
      </c>
      <c r="G6" s="41">
        <v>-1962039</v>
      </c>
      <c r="H6" s="41">
        <v>-1970824</v>
      </c>
      <c r="I6" s="41">
        <v>-2542334</v>
      </c>
      <c r="J6" s="41">
        <v>-2585603</v>
      </c>
      <c r="K6" s="41">
        <v>-2224034</v>
      </c>
    </row>
    <row r="7" spans="1:12" ht="31.5" customHeight="1" x14ac:dyDescent="0.5">
      <c r="A7" s="17" t="s">
        <v>415</v>
      </c>
      <c r="B7" s="63">
        <f t="shared" ref="B7:H7" si="0">SUM(B4:B6)</f>
        <v>1659185</v>
      </c>
      <c r="C7" s="63">
        <f t="shared" si="0"/>
        <v>3976184</v>
      </c>
      <c r="D7" s="63">
        <f t="shared" si="0"/>
        <v>5207223</v>
      </c>
      <c r="E7" s="63">
        <f t="shared" si="0"/>
        <v>2702532</v>
      </c>
      <c r="F7" s="63">
        <f t="shared" si="0"/>
        <v>8798830</v>
      </c>
      <c r="G7" s="63">
        <f t="shared" si="0"/>
        <v>7980684</v>
      </c>
      <c r="H7" s="63">
        <f t="shared" si="0"/>
        <v>10031941</v>
      </c>
      <c r="I7" s="63">
        <v>15312466</v>
      </c>
      <c r="J7" s="63">
        <v>16842605</v>
      </c>
      <c r="K7" s="63">
        <v>21304556</v>
      </c>
      <c r="L7" s="74"/>
    </row>
    <row r="8" spans="1:12" x14ac:dyDescent="0.5">
      <c r="A8" s="16" t="s">
        <v>416</v>
      </c>
      <c r="B8" s="62">
        <v>90709</v>
      </c>
      <c r="C8" s="62">
        <v>90556</v>
      </c>
      <c r="D8" s="62">
        <v>247419</v>
      </c>
      <c r="E8" s="41">
        <v>282377</v>
      </c>
      <c r="F8" s="41" t="s">
        <v>14</v>
      </c>
      <c r="G8" s="41">
        <v>420228</v>
      </c>
      <c r="H8" s="41">
        <v>459258</v>
      </c>
      <c r="I8" s="62" t="s">
        <v>14</v>
      </c>
      <c r="J8" s="41" t="s">
        <v>14</v>
      </c>
      <c r="K8" s="41" t="s">
        <v>14</v>
      </c>
    </row>
    <row r="9" spans="1:12" x14ac:dyDescent="0.5">
      <c r="A9" s="16" t="s">
        <v>417</v>
      </c>
      <c r="B9" s="62">
        <v>110612</v>
      </c>
      <c r="C9" s="62">
        <v>78735</v>
      </c>
      <c r="D9" s="62">
        <v>155716</v>
      </c>
      <c r="E9" s="41">
        <v>194936</v>
      </c>
      <c r="F9" s="41">
        <v>28676</v>
      </c>
      <c r="G9" s="41">
        <v>192391</v>
      </c>
      <c r="H9" s="41">
        <v>277679</v>
      </c>
      <c r="I9" s="41">
        <v>97832</v>
      </c>
      <c r="J9" s="83">
        <v>545039</v>
      </c>
      <c r="K9" s="83">
        <v>83506</v>
      </c>
    </row>
    <row r="10" spans="1:12" x14ac:dyDescent="0.5">
      <c r="A10" s="16" t="s">
        <v>446</v>
      </c>
      <c r="B10" s="62" t="s">
        <v>14</v>
      </c>
      <c r="C10" s="62" t="s">
        <v>14</v>
      </c>
      <c r="D10" s="62" t="s">
        <v>14</v>
      </c>
      <c r="E10" s="62" t="s">
        <v>14</v>
      </c>
      <c r="F10" s="62" t="s">
        <v>14</v>
      </c>
      <c r="G10" s="62" t="s">
        <v>14</v>
      </c>
      <c r="H10" s="62" t="s">
        <v>14</v>
      </c>
      <c r="I10" s="62" t="s">
        <v>14</v>
      </c>
      <c r="J10" s="62" t="s">
        <v>14</v>
      </c>
      <c r="K10" s="83">
        <v>75459</v>
      </c>
    </row>
    <row r="11" spans="1:12" ht="31.5" customHeight="1" x14ac:dyDescent="0.5">
      <c r="A11" s="16" t="s">
        <v>418</v>
      </c>
      <c r="B11" s="62">
        <v>17212</v>
      </c>
      <c r="C11" s="62">
        <v>22094</v>
      </c>
      <c r="D11" s="62">
        <v>30500</v>
      </c>
      <c r="E11" s="41">
        <v>69811</v>
      </c>
      <c r="F11" s="41">
        <v>241204</v>
      </c>
      <c r="G11" s="41">
        <v>240430</v>
      </c>
      <c r="H11" s="41">
        <v>392823</v>
      </c>
      <c r="I11" s="41">
        <v>732757</v>
      </c>
      <c r="J11" s="83">
        <v>985829</v>
      </c>
      <c r="K11" s="83">
        <v>860294</v>
      </c>
    </row>
    <row r="12" spans="1:12" ht="31.5" customHeight="1" x14ac:dyDescent="0.5">
      <c r="A12" s="17" t="s">
        <v>419</v>
      </c>
      <c r="B12" s="63">
        <f t="shared" ref="B12:I12" si="1">SUM(B8:B11)</f>
        <v>218533</v>
      </c>
      <c r="C12" s="63">
        <f t="shared" si="1"/>
        <v>191385</v>
      </c>
      <c r="D12" s="63">
        <f t="shared" si="1"/>
        <v>433635</v>
      </c>
      <c r="E12" s="63">
        <f t="shared" si="1"/>
        <v>547124</v>
      </c>
      <c r="F12" s="63">
        <f t="shared" si="1"/>
        <v>269880</v>
      </c>
      <c r="G12" s="63">
        <f t="shared" si="1"/>
        <v>853049</v>
      </c>
      <c r="H12" s="63">
        <f t="shared" si="1"/>
        <v>1129760</v>
      </c>
      <c r="I12" s="63">
        <f t="shared" si="1"/>
        <v>830589</v>
      </c>
      <c r="J12" s="42">
        <v>1530868</v>
      </c>
      <c r="K12" s="42">
        <v>1019259</v>
      </c>
      <c r="L12" s="74"/>
    </row>
    <row r="13" spans="1:12" ht="31.5" customHeight="1" x14ac:dyDescent="0.5">
      <c r="A13" s="22" t="s">
        <v>420</v>
      </c>
      <c r="B13" s="68">
        <f t="shared" ref="B13:H13" si="2">B7+B12</f>
        <v>1877718</v>
      </c>
      <c r="C13" s="68">
        <f t="shared" si="2"/>
        <v>4167569</v>
      </c>
      <c r="D13" s="68">
        <f t="shared" si="2"/>
        <v>5640858</v>
      </c>
      <c r="E13" s="68">
        <f t="shared" si="2"/>
        <v>3249656</v>
      </c>
      <c r="F13" s="68">
        <f t="shared" si="2"/>
        <v>9068710</v>
      </c>
      <c r="G13" s="68">
        <f t="shared" si="2"/>
        <v>8833733</v>
      </c>
      <c r="H13" s="68">
        <f t="shared" si="2"/>
        <v>11161701</v>
      </c>
      <c r="I13" s="68">
        <v>16143055</v>
      </c>
      <c r="J13" s="61">
        <v>18373473</v>
      </c>
      <c r="K13" s="61">
        <v>22323815</v>
      </c>
      <c r="L13" s="74"/>
    </row>
    <row r="14" spans="1:12" x14ac:dyDescent="0.5">
      <c r="I14" s="43"/>
      <c r="J14" s="41"/>
    </row>
    <row r="16" spans="1:12" x14ac:dyDescent="0.5">
      <c r="I16" s="43"/>
    </row>
  </sheetData>
  <hyperlinks>
    <hyperlink ref="A1" location="'Титульный лист'!A1" display="← Обратно к содержанию" xr:uid="{00000000-0004-0000-1100-000000000000}"/>
  </hyperlinks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24"/>
  <sheetViews>
    <sheetView showGridLines="0" zoomScale="70" zoomScaleNormal="70" workbookViewId="0">
      <pane xSplit="1" ySplit="4" topLeftCell="B5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48.0625" style="21" customWidth="1"/>
    <col min="2" max="2" width="25.5" style="21" customWidth="1"/>
    <col min="3" max="3" width="8.25" style="21" customWidth="1"/>
    <col min="4" max="4" width="11.0625" style="21" customWidth="1"/>
    <col min="5" max="9" width="15" style="21" customWidth="1"/>
    <col min="10" max="24" width="15" customWidth="1"/>
  </cols>
  <sheetData>
    <row r="1" spans="1:24" ht="42.75" customHeight="1" x14ac:dyDescent="0.5">
      <c r="A1" s="38" t="s">
        <v>0</v>
      </c>
    </row>
    <row r="2" spans="1:24" ht="27" customHeight="1" x14ac:dyDescent="0.5">
      <c r="A2" s="39" t="s">
        <v>421</v>
      </c>
    </row>
    <row r="3" spans="1:24" s="2" customFormat="1" x14ac:dyDescent="0.5">
      <c r="A3" s="37" t="s">
        <v>272</v>
      </c>
      <c r="B3" s="17"/>
      <c r="C3" s="17"/>
      <c r="D3" s="17"/>
      <c r="E3" s="149" t="s">
        <v>58</v>
      </c>
      <c r="F3" s="150"/>
      <c r="G3" s="149" t="s">
        <v>59</v>
      </c>
      <c r="H3" s="150"/>
      <c r="I3" s="149" t="s">
        <v>60</v>
      </c>
      <c r="J3" s="150"/>
      <c r="K3" s="149" t="s">
        <v>61</v>
      </c>
      <c r="L3" s="150"/>
      <c r="M3" s="149" t="s">
        <v>62</v>
      </c>
      <c r="N3" s="150"/>
      <c r="O3" s="149" t="s">
        <v>63</v>
      </c>
      <c r="P3" s="150"/>
      <c r="Q3" s="149" t="s">
        <v>422</v>
      </c>
      <c r="R3" s="150"/>
      <c r="S3" s="149" t="s">
        <v>65</v>
      </c>
      <c r="T3" s="150"/>
      <c r="U3" s="149" t="s">
        <v>111</v>
      </c>
      <c r="V3" s="150"/>
      <c r="W3" s="149" t="s">
        <v>112</v>
      </c>
      <c r="X3" s="150"/>
    </row>
    <row r="4" spans="1:24" ht="47.25" customHeight="1" x14ac:dyDescent="0.5">
      <c r="A4" s="16"/>
      <c r="B4" s="25" t="s">
        <v>456</v>
      </c>
      <c r="C4" s="25" t="s">
        <v>448</v>
      </c>
      <c r="D4" s="25" t="s">
        <v>423</v>
      </c>
      <c r="E4" s="27" t="s">
        <v>424</v>
      </c>
      <c r="F4" s="27" t="s">
        <v>425</v>
      </c>
      <c r="G4" s="27" t="s">
        <v>424</v>
      </c>
      <c r="H4" s="27" t="s">
        <v>425</v>
      </c>
      <c r="I4" s="27" t="s">
        <v>424</v>
      </c>
      <c r="J4" s="27" t="s">
        <v>425</v>
      </c>
      <c r="K4" s="27" t="s">
        <v>424</v>
      </c>
      <c r="L4" s="27" t="s">
        <v>425</v>
      </c>
      <c r="M4" s="27" t="s">
        <v>424</v>
      </c>
      <c r="N4" s="27" t="s">
        <v>425</v>
      </c>
      <c r="O4" s="27" t="s">
        <v>424</v>
      </c>
      <c r="P4" s="27" t="s">
        <v>425</v>
      </c>
      <c r="Q4" s="27" t="s">
        <v>424</v>
      </c>
      <c r="R4" s="27" t="s">
        <v>425</v>
      </c>
      <c r="S4" s="27" t="s">
        <v>424</v>
      </c>
      <c r="T4" s="27" t="s">
        <v>425</v>
      </c>
      <c r="U4" s="27" t="s">
        <v>424</v>
      </c>
      <c r="V4" s="27" t="s">
        <v>425</v>
      </c>
      <c r="W4" s="27" t="s">
        <v>424</v>
      </c>
      <c r="X4" s="27" t="s">
        <v>425</v>
      </c>
    </row>
    <row r="5" spans="1:24" ht="31.5" customHeight="1" x14ac:dyDescent="0.5">
      <c r="A5" s="16" t="s">
        <v>426</v>
      </c>
      <c r="B5" s="84" t="s">
        <v>452</v>
      </c>
      <c r="C5" s="85">
        <v>0.18329999999999999</v>
      </c>
      <c r="D5" s="28" t="s">
        <v>454</v>
      </c>
      <c r="E5" s="19">
        <v>708369</v>
      </c>
      <c r="F5" s="19">
        <v>806893</v>
      </c>
      <c r="G5" s="19">
        <v>1806706</v>
      </c>
      <c r="H5" s="19">
        <v>411750</v>
      </c>
      <c r="I5" s="43">
        <v>917722</v>
      </c>
      <c r="J5" s="43">
        <v>722193</v>
      </c>
      <c r="K5" s="43">
        <v>4045751</v>
      </c>
      <c r="L5" s="43">
        <v>399998</v>
      </c>
      <c r="M5" s="43">
        <v>16865</v>
      </c>
      <c r="N5" s="43">
        <v>7321871</v>
      </c>
      <c r="O5" s="72">
        <v>17854</v>
      </c>
      <c r="P5" s="72">
        <v>9038444</v>
      </c>
      <c r="Q5" s="72">
        <v>14186</v>
      </c>
      <c r="R5" s="72">
        <v>9918444</v>
      </c>
      <c r="S5" s="43">
        <v>787273</v>
      </c>
      <c r="T5" s="43">
        <v>10918444</v>
      </c>
      <c r="U5" s="43">
        <v>8871881</v>
      </c>
      <c r="V5" s="41">
        <v>4866227</v>
      </c>
      <c r="W5" s="43">
        <v>8741846</v>
      </c>
      <c r="X5" s="41">
        <v>5721150</v>
      </c>
    </row>
    <row r="6" spans="1:24" x14ac:dyDescent="0.5">
      <c r="A6" s="16" t="s">
        <v>427</v>
      </c>
      <c r="B6" s="84" t="s">
        <v>450</v>
      </c>
      <c r="C6" s="85">
        <v>0.1595</v>
      </c>
      <c r="D6" s="28" t="s">
        <v>454</v>
      </c>
      <c r="E6" s="19"/>
      <c r="F6" s="19"/>
      <c r="G6" s="19">
        <v>1557</v>
      </c>
      <c r="H6" s="19">
        <v>989070</v>
      </c>
      <c r="I6" s="43">
        <v>61630</v>
      </c>
      <c r="J6" s="43">
        <v>2491822</v>
      </c>
      <c r="K6" s="43">
        <v>1164977</v>
      </c>
      <c r="L6" s="43">
        <v>3980653</v>
      </c>
      <c r="M6" s="43">
        <v>1214666</v>
      </c>
      <c r="N6" s="43">
        <v>5983223</v>
      </c>
      <c r="O6" s="72">
        <v>1014710</v>
      </c>
      <c r="P6" s="72">
        <v>5987676</v>
      </c>
      <c r="Q6" s="72">
        <v>1214841</v>
      </c>
      <c r="R6" s="72">
        <v>5991782</v>
      </c>
      <c r="S6" s="43">
        <v>2704072</v>
      </c>
      <c r="T6" s="43">
        <v>3497621</v>
      </c>
      <c r="U6" s="43">
        <v>6208312</v>
      </c>
      <c r="V6" s="41" t="s">
        <v>14</v>
      </c>
      <c r="W6" s="43">
        <v>3550141</v>
      </c>
      <c r="X6" s="41">
        <v>4983710</v>
      </c>
    </row>
    <row r="7" spans="1:24" x14ac:dyDescent="0.5">
      <c r="A7" s="16" t="s">
        <v>428</v>
      </c>
      <c r="B7" s="84" t="s">
        <v>451</v>
      </c>
      <c r="C7" s="85">
        <v>7.46E-2</v>
      </c>
      <c r="D7" s="28" t="s">
        <v>455</v>
      </c>
      <c r="E7" s="19">
        <v>187330</v>
      </c>
      <c r="F7" s="19">
        <v>280107</v>
      </c>
      <c r="G7" s="19">
        <v>176019</v>
      </c>
      <c r="H7" s="19">
        <v>437360</v>
      </c>
      <c r="I7" s="43">
        <v>445805</v>
      </c>
      <c r="J7" s="43">
        <v>27289</v>
      </c>
      <c r="K7" s="43">
        <v>150888</v>
      </c>
      <c r="L7" s="43">
        <v>1428186</v>
      </c>
      <c r="M7" s="43">
        <v>68487</v>
      </c>
      <c r="N7" s="43">
        <v>1603263</v>
      </c>
      <c r="O7" s="72">
        <v>121649</v>
      </c>
      <c r="P7" s="72">
        <v>1587477</v>
      </c>
      <c r="Q7" s="72">
        <v>134891</v>
      </c>
      <c r="R7" s="72">
        <v>1604394</v>
      </c>
      <c r="S7" s="43">
        <v>207374</v>
      </c>
      <c r="T7" s="43">
        <v>2342370</v>
      </c>
      <c r="U7" s="43">
        <v>987580</v>
      </c>
      <c r="V7" s="41">
        <v>1753641</v>
      </c>
      <c r="W7" s="43">
        <v>1563636</v>
      </c>
      <c r="X7" s="41">
        <v>1345489</v>
      </c>
    </row>
    <row r="8" spans="1:24" x14ac:dyDescent="0.5">
      <c r="A8" s="22" t="s">
        <v>429</v>
      </c>
      <c r="B8" s="22"/>
      <c r="C8" s="22"/>
      <c r="D8" s="22"/>
      <c r="E8" s="26">
        <f t="shared" ref="E8:R8" si="0">SUM(E5:E7)</f>
        <v>895699</v>
      </c>
      <c r="F8" s="26">
        <f t="shared" si="0"/>
        <v>1087000</v>
      </c>
      <c r="G8" s="26">
        <f t="shared" si="0"/>
        <v>1984282</v>
      </c>
      <c r="H8" s="26">
        <f t="shared" si="0"/>
        <v>1838180</v>
      </c>
      <c r="I8" s="68">
        <f t="shared" si="0"/>
        <v>1425157</v>
      </c>
      <c r="J8" s="68">
        <f t="shared" si="0"/>
        <v>3241304</v>
      </c>
      <c r="K8" s="68">
        <f t="shared" si="0"/>
        <v>5361616</v>
      </c>
      <c r="L8" s="68">
        <f t="shared" si="0"/>
        <v>5808837</v>
      </c>
      <c r="M8" s="68">
        <f t="shared" si="0"/>
        <v>1300018</v>
      </c>
      <c r="N8" s="68">
        <f t="shared" si="0"/>
        <v>14908357</v>
      </c>
      <c r="O8" s="68">
        <f t="shared" si="0"/>
        <v>1154213</v>
      </c>
      <c r="P8" s="68">
        <f t="shared" si="0"/>
        <v>16613597</v>
      </c>
      <c r="Q8" s="68">
        <f t="shared" si="0"/>
        <v>1363918</v>
      </c>
      <c r="R8" s="68">
        <f t="shared" si="0"/>
        <v>17514620</v>
      </c>
      <c r="S8" s="68">
        <v>3698719</v>
      </c>
      <c r="T8" s="68">
        <v>16758435</v>
      </c>
      <c r="U8" s="68">
        <v>16067773</v>
      </c>
      <c r="V8" s="61">
        <v>6619868</v>
      </c>
      <c r="W8" s="68">
        <v>13855623</v>
      </c>
      <c r="X8" s="61">
        <v>12050349</v>
      </c>
    </row>
    <row r="10" spans="1:24" x14ac:dyDescent="0.5">
      <c r="A10" s="21" t="s">
        <v>430</v>
      </c>
    </row>
    <row r="11" spans="1:24" x14ac:dyDescent="0.5">
      <c r="A11" s="21" t="s">
        <v>453</v>
      </c>
      <c r="B11" s="75"/>
      <c r="U11" s="74"/>
    </row>
    <row r="16" spans="1:24" x14ac:dyDescent="0.5">
      <c r="U16" s="74"/>
    </row>
    <row r="24" spans="21:21" x14ac:dyDescent="0.5">
      <c r="U24" s="74"/>
    </row>
  </sheetData>
  <mergeCells count="10">
    <mergeCell ref="Q3:R3"/>
    <mergeCell ref="U3:V3"/>
    <mergeCell ref="M3:N3"/>
    <mergeCell ref="W3:X3"/>
    <mergeCell ref="S3:T3"/>
    <mergeCell ref="G3:H3"/>
    <mergeCell ref="E3:F3"/>
    <mergeCell ref="K3:L3"/>
    <mergeCell ref="I3:J3"/>
    <mergeCell ref="O3:P3"/>
  </mergeCells>
  <hyperlinks>
    <hyperlink ref="A1" location="'Титульный лист'!A1" display="← Обратно к содержанию" xr:uid="{00000000-0004-0000-1200-000000000000}"/>
  </hyperlinks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"/>
  <sheetViews>
    <sheetView showGridLines="0" zoomScale="70" zoomScaleNormal="70" workbookViewId="0">
      <pane xSplit="1" ySplit="3" topLeftCell="H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2.5" customWidth="1"/>
    <col min="2" max="11" width="17.25" customWidth="1"/>
  </cols>
  <sheetData>
    <row r="1" spans="1:11" ht="51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</row>
    <row r="2" spans="1:11" ht="27" customHeight="1" x14ac:dyDescent="0.5">
      <c r="A2" s="39" t="s">
        <v>431</v>
      </c>
      <c r="B2" s="21"/>
      <c r="C2" s="21"/>
      <c r="D2" s="21"/>
      <c r="E2" s="21"/>
      <c r="F2" s="21"/>
      <c r="G2" s="21"/>
      <c r="H2" s="21"/>
      <c r="I2" s="21"/>
    </row>
    <row r="3" spans="1:11" x14ac:dyDescent="0.5">
      <c r="A3" s="37" t="s">
        <v>272</v>
      </c>
      <c r="B3" s="18" t="s">
        <v>58</v>
      </c>
      <c r="C3" s="18" t="s">
        <v>59</v>
      </c>
      <c r="D3" s="18" t="s">
        <v>60</v>
      </c>
      <c r="E3" s="18" t="s">
        <v>61</v>
      </c>
      <c r="F3" s="18" t="s">
        <v>62</v>
      </c>
      <c r="G3" s="18" t="s">
        <v>63</v>
      </c>
      <c r="H3" s="18" t="s">
        <v>64</v>
      </c>
      <c r="I3" s="18" t="s">
        <v>65</v>
      </c>
      <c r="J3" s="42" t="s">
        <v>111</v>
      </c>
      <c r="K3" s="18" t="s">
        <v>112</v>
      </c>
    </row>
    <row r="4" spans="1:11" ht="31.5" customHeight="1" x14ac:dyDescent="0.5">
      <c r="A4" s="16" t="s">
        <v>432</v>
      </c>
      <c r="B4" s="62">
        <v>17095</v>
      </c>
      <c r="C4" s="62">
        <v>32844</v>
      </c>
      <c r="D4" s="62">
        <v>153156</v>
      </c>
      <c r="E4" s="41">
        <v>1745218</v>
      </c>
      <c r="F4" s="41">
        <v>603977</v>
      </c>
      <c r="G4" s="41">
        <v>699821</v>
      </c>
      <c r="H4" s="41">
        <v>1624598</v>
      </c>
      <c r="I4" s="41">
        <v>3528678</v>
      </c>
      <c r="J4" s="86">
        <v>2595004</v>
      </c>
      <c r="K4" s="86">
        <v>1001495</v>
      </c>
    </row>
    <row r="5" spans="1:11" x14ac:dyDescent="0.5">
      <c r="A5" s="16" t="s">
        <v>433</v>
      </c>
      <c r="B5" s="41" t="s">
        <v>14</v>
      </c>
      <c r="C5" s="62">
        <v>1158805</v>
      </c>
      <c r="D5" s="62">
        <v>100000</v>
      </c>
      <c r="E5" s="41">
        <v>391266</v>
      </c>
      <c r="F5" s="41">
        <v>17700</v>
      </c>
      <c r="G5" s="41" t="s">
        <v>14</v>
      </c>
      <c r="H5" s="41" t="s">
        <v>14</v>
      </c>
      <c r="I5" s="41">
        <v>553200</v>
      </c>
      <c r="J5" s="86" t="s">
        <v>14</v>
      </c>
      <c r="K5" s="86">
        <v>3200000</v>
      </c>
    </row>
    <row r="6" spans="1:11" ht="47.25" customHeight="1" x14ac:dyDescent="0.5">
      <c r="A6" s="16" t="s">
        <v>434</v>
      </c>
      <c r="B6" s="41" t="s">
        <v>14</v>
      </c>
      <c r="C6" s="41" t="s">
        <v>14</v>
      </c>
      <c r="D6" s="41" t="s">
        <v>14</v>
      </c>
      <c r="E6" s="41" t="s">
        <v>14</v>
      </c>
      <c r="F6" s="41" t="s">
        <v>14</v>
      </c>
      <c r="G6" s="41" t="s">
        <v>14</v>
      </c>
      <c r="H6" s="41">
        <v>2026</v>
      </c>
      <c r="I6" s="41" t="s">
        <v>14</v>
      </c>
      <c r="J6" s="41" t="s">
        <v>14</v>
      </c>
      <c r="K6" s="41" t="s">
        <v>14</v>
      </c>
    </row>
    <row r="7" spans="1:11" ht="31.5" customHeight="1" x14ac:dyDescent="0.5">
      <c r="A7" s="16" t="s">
        <v>435</v>
      </c>
      <c r="B7" s="62">
        <v>62177</v>
      </c>
      <c r="C7" s="62">
        <v>502</v>
      </c>
      <c r="D7" s="62">
        <v>9496</v>
      </c>
      <c r="E7" s="41">
        <v>32</v>
      </c>
      <c r="F7" s="41">
        <v>36</v>
      </c>
      <c r="G7" s="41">
        <v>2842</v>
      </c>
      <c r="H7" s="41">
        <v>34</v>
      </c>
      <c r="I7" s="41">
        <v>41</v>
      </c>
      <c r="J7" s="41">
        <v>31</v>
      </c>
      <c r="K7" s="41" t="s">
        <v>14</v>
      </c>
    </row>
    <row r="8" spans="1:11" ht="31.5" customHeight="1" x14ac:dyDescent="0.5">
      <c r="A8" s="16" t="s">
        <v>436</v>
      </c>
      <c r="B8" s="62">
        <v>78</v>
      </c>
      <c r="C8" s="62">
        <v>48</v>
      </c>
      <c r="D8" s="62">
        <v>590</v>
      </c>
      <c r="E8" s="41">
        <v>22</v>
      </c>
      <c r="F8" s="41">
        <v>12</v>
      </c>
      <c r="G8" s="41">
        <v>4</v>
      </c>
      <c r="H8" s="41">
        <v>80</v>
      </c>
      <c r="I8" s="41">
        <v>184</v>
      </c>
      <c r="J8" s="41">
        <v>97</v>
      </c>
      <c r="K8" s="41">
        <v>4080</v>
      </c>
    </row>
    <row r="9" spans="1:11" ht="31.5" customHeight="1" x14ac:dyDescent="0.5">
      <c r="A9" s="22" t="s">
        <v>437</v>
      </c>
      <c r="B9" s="61">
        <f t="shared" ref="B9:H9" si="0">SUM(B4:B8)</f>
        <v>79350</v>
      </c>
      <c r="C9" s="61">
        <f t="shared" si="0"/>
        <v>1192199</v>
      </c>
      <c r="D9" s="61">
        <f t="shared" si="0"/>
        <v>263242</v>
      </c>
      <c r="E9" s="61">
        <f t="shared" si="0"/>
        <v>2136538</v>
      </c>
      <c r="F9" s="61">
        <f t="shared" si="0"/>
        <v>621725</v>
      </c>
      <c r="G9" s="61">
        <f t="shared" si="0"/>
        <v>702667</v>
      </c>
      <c r="H9" s="61">
        <f t="shared" si="0"/>
        <v>1626738</v>
      </c>
      <c r="I9" s="61">
        <v>4082103</v>
      </c>
      <c r="J9" s="61">
        <v>2595132</v>
      </c>
      <c r="K9" s="61">
        <v>4205575</v>
      </c>
    </row>
  </sheetData>
  <hyperlinks>
    <hyperlink ref="A1" location="'Титульный лист'!A1" display="← Обратно к содержанию" xr:uid="{00000000-0004-0000-1300-000000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showGridLines="0" zoomScale="70" zoomScaleNormal="70" workbookViewId="0">
      <pane xSplit="1" ySplit="3" topLeftCell="B4" activePane="bottomRight" state="frozen"/>
      <selection activeCell="N1" sqref="N1:N1048576"/>
      <selection pane="topRight" activeCell="N1" sqref="N1:N1048576"/>
      <selection pane="bottomLeft" activeCell="N1" sqref="N1:N1048576"/>
      <selection pane="bottomRight"/>
    </sheetView>
  </sheetViews>
  <sheetFormatPr defaultColWidth="11" defaultRowHeight="15.75" x14ac:dyDescent="0.5"/>
  <cols>
    <col min="1" max="1" width="41.25" style="21" customWidth="1"/>
    <col min="2" max="11" width="11.75" style="21" customWidth="1"/>
    <col min="12" max="12" width="11.75" customWidth="1"/>
  </cols>
  <sheetData>
    <row r="1" spans="1:13" ht="48" customHeight="1" x14ac:dyDescent="0.5">
      <c r="A1" s="38" t="s">
        <v>0</v>
      </c>
    </row>
    <row r="2" spans="1:13" ht="24.75" customHeight="1" x14ac:dyDescent="0.5">
      <c r="A2" s="39" t="s">
        <v>1</v>
      </c>
    </row>
    <row r="3" spans="1:13" ht="13.15" customHeight="1" x14ac:dyDescent="0.5">
      <c r="A3" s="37" t="s">
        <v>2</v>
      </c>
      <c r="B3" s="69">
        <v>2019</v>
      </c>
      <c r="C3" s="69">
        <v>2020</v>
      </c>
      <c r="D3" s="69">
        <v>2021</v>
      </c>
      <c r="E3" s="69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69" t="s">
        <v>7</v>
      </c>
      <c r="M3" s="69">
        <v>2025</v>
      </c>
    </row>
    <row r="4" spans="1:13" ht="13.15" customHeight="1" x14ac:dyDescent="0.5">
      <c r="A4" s="16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ht="13.15" customHeight="1" x14ac:dyDescent="0.5">
      <c r="A5" s="16" t="s">
        <v>8</v>
      </c>
      <c r="B5" s="43">
        <v>5202699</v>
      </c>
      <c r="C5" s="43">
        <v>9579441</v>
      </c>
      <c r="D5" s="43">
        <v>13231827</v>
      </c>
      <c r="E5" s="43">
        <v>13479612</v>
      </c>
      <c r="F5" s="43">
        <v>2278458</v>
      </c>
      <c r="G5" s="43">
        <v>5841552</v>
      </c>
      <c r="H5" s="43">
        <v>15842029</v>
      </c>
      <c r="I5" s="43">
        <v>2410738</v>
      </c>
      <c r="J5" s="43">
        <v>7134266</v>
      </c>
      <c r="K5" s="43">
        <v>21448519</v>
      </c>
      <c r="L5" s="41">
        <v>12974688.6349134</v>
      </c>
      <c r="M5" s="41">
        <v>37574035</v>
      </c>
    </row>
    <row r="6" spans="1:13" ht="13.15" customHeight="1" x14ac:dyDescent="0.5">
      <c r="A6" s="16" t="s">
        <v>9</v>
      </c>
      <c r="B6" s="43">
        <v>-2421546</v>
      </c>
      <c r="C6" s="43">
        <v>-3304165</v>
      </c>
      <c r="D6" s="43">
        <v>-4678817</v>
      </c>
      <c r="E6" s="43">
        <f>-3955763</f>
        <v>-3955763</v>
      </c>
      <c r="F6" s="43">
        <v>-1461520</v>
      </c>
      <c r="G6" s="43">
        <v>-2961344</v>
      </c>
      <c r="H6" s="43">
        <v>-5807868</v>
      </c>
      <c r="I6" s="43">
        <v>-1289279</v>
      </c>
      <c r="J6" s="43">
        <v>-2975420</v>
      </c>
      <c r="K6" s="43">
        <v>-7246436</v>
      </c>
      <c r="L6" s="41">
        <v>-5006827</v>
      </c>
      <c r="M6" s="41">
        <v>-12151746</v>
      </c>
    </row>
    <row r="7" spans="1:13" ht="13.15" customHeight="1" x14ac:dyDescent="0.5">
      <c r="A7" s="17" t="s">
        <v>10</v>
      </c>
      <c r="B7" s="45">
        <f t="shared" ref="B7:J7" si="0">SUM(B5:B6)</f>
        <v>2781153</v>
      </c>
      <c r="C7" s="45">
        <f t="shared" si="0"/>
        <v>6275276</v>
      </c>
      <c r="D7" s="45">
        <f t="shared" si="0"/>
        <v>8553010</v>
      </c>
      <c r="E7" s="45">
        <f t="shared" si="0"/>
        <v>9523849</v>
      </c>
      <c r="F7" s="45">
        <f t="shared" si="0"/>
        <v>816938</v>
      </c>
      <c r="G7" s="45">
        <f t="shared" si="0"/>
        <v>2880208</v>
      </c>
      <c r="H7" s="45">
        <f t="shared" si="0"/>
        <v>10034161</v>
      </c>
      <c r="I7" s="45">
        <f t="shared" si="0"/>
        <v>1121459</v>
      </c>
      <c r="J7" s="45">
        <f t="shared" si="0"/>
        <v>4158846</v>
      </c>
      <c r="K7" s="45">
        <v>14202083</v>
      </c>
      <c r="L7" s="42">
        <v>7967862</v>
      </c>
      <c r="M7" s="42">
        <v>25422289</v>
      </c>
    </row>
    <row r="8" spans="1:13" ht="13.15" customHeight="1" x14ac:dyDescent="0.5">
      <c r="A8" s="17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3" ht="13.15" customHeight="1" x14ac:dyDescent="0.5">
      <c r="A9" s="16" t="s">
        <v>11</v>
      </c>
      <c r="B9" s="43">
        <v>-742521</v>
      </c>
      <c r="C9" s="43">
        <v>-998570</v>
      </c>
      <c r="D9" s="43">
        <v>-2079758</v>
      </c>
      <c r="E9" s="43">
        <v>-2011601</v>
      </c>
      <c r="F9" s="43">
        <v>-438811</v>
      </c>
      <c r="G9" s="43">
        <v>-845656</v>
      </c>
      <c r="H9" s="43">
        <v>-2523776</v>
      </c>
      <c r="I9" s="43">
        <v>-667352</v>
      </c>
      <c r="J9" s="43">
        <v>-1561945</v>
      </c>
      <c r="K9" s="43">
        <v>-4459648</v>
      </c>
      <c r="L9" s="41">
        <v>-2589331</v>
      </c>
      <c r="M9" s="41">
        <v>-6394783</v>
      </c>
    </row>
    <row r="10" spans="1:13" ht="13.15" customHeight="1" x14ac:dyDescent="0.5">
      <c r="A10" s="16" t="s">
        <v>12</v>
      </c>
      <c r="B10" s="43">
        <v>-812333</v>
      </c>
      <c r="C10" s="43">
        <v>-1251937</v>
      </c>
      <c r="D10" s="43">
        <v>-1795649</v>
      </c>
      <c r="E10" s="43">
        <v>-2146597</v>
      </c>
      <c r="F10" s="43">
        <v>-395759</v>
      </c>
      <c r="G10" s="43">
        <v>-827178</v>
      </c>
      <c r="H10" s="43">
        <v>-1884890</v>
      </c>
      <c r="I10" s="43">
        <v>-466771</v>
      </c>
      <c r="J10" s="43">
        <v>-1022867</v>
      </c>
      <c r="K10" s="43">
        <v>-2698675</v>
      </c>
      <c r="L10" s="41">
        <v>-1768902</v>
      </c>
      <c r="M10" s="41">
        <v>-4967583</v>
      </c>
    </row>
    <row r="11" spans="1:13" ht="31.15" customHeight="1" x14ac:dyDescent="0.5">
      <c r="A11" s="16" t="s">
        <v>13</v>
      </c>
      <c r="B11" s="77" t="s">
        <v>14</v>
      </c>
      <c r="C11" s="77" t="s">
        <v>14</v>
      </c>
      <c r="D11" s="77" t="s">
        <v>14</v>
      </c>
      <c r="E11" s="77" t="s">
        <v>14</v>
      </c>
      <c r="F11" s="43">
        <v>-134</v>
      </c>
      <c r="G11" s="43">
        <v>-3364</v>
      </c>
      <c r="H11" s="43">
        <v>-29396</v>
      </c>
      <c r="I11" s="43">
        <v>-11567</v>
      </c>
      <c r="J11" s="43">
        <v>-26781</v>
      </c>
      <c r="K11" s="43">
        <v>-27344</v>
      </c>
      <c r="L11" s="41">
        <v>-57352</v>
      </c>
      <c r="M11" s="41">
        <v>-232357</v>
      </c>
    </row>
    <row r="12" spans="1:13" ht="13.15" customHeight="1" x14ac:dyDescent="0.5">
      <c r="A12" s="16" t="s">
        <v>15</v>
      </c>
      <c r="B12" s="43">
        <v>-46320</v>
      </c>
      <c r="C12" s="43">
        <v>-288352</v>
      </c>
      <c r="D12" s="43">
        <v>-72906</v>
      </c>
      <c r="E12" s="43">
        <v>-157447</v>
      </c>
      <c r="F12" s="43">
        <v>-16849</v>
      </c>
      <c r="G12" s="43">
        <v>-30750</v>
      </c>
      <c r="H12" s="43">
        <v>-85928</v>
      </c>
      <c r="I12" s="43">
        <v>-20814</v>
      </c>
      <c r="J12" s="43">
        <v>-46926</v>
      </c>
      <c r="K12" s="43">
        <v>-164543</v>
      </c>
      <c r="L12" s="41">
        <v>-88418</v>
      </c>
      <c r="M12" s="41">
        <v>-191178</v>
      </c>
    </row>
    <row r="13" spans="1:13" ht="13.15" customHeight="1" x14ac:dyDescent="0.5">
      <c r="A13" s="16" t="s">
        <v>16</v>
      </c>
      <c r="B13" s="43">
        <v>11188</v>
      </c>
      <c r="C13" s="43">
        <v>39328</v>
      </c>
      <c r="D13" s="43">
        <v>19223</v>
      </c>
      <c r="E13" s="43">
        <v>140901</v>
      </c>
      <c r="F13" s="43">
        <v>18361</v>
      </c>
      <c r="G13" s="43">
        <v>46379</v>
      </c>
      <c r="H13" s="43">
        <v>88408</v>
      </c>
      <c r="I13" s="43">
        <v>10833</v>
      </c>
      <c r="J13" s="43">
        <v>17466</v>
      </c>
      <c r="K13" s="43">
        <v>43873</v>
      </c>
      <c r="L13" s="41">
        <v>15527</v>
      </c>
      <c r="M13" s="41">
        <v>84297</v>
      </c>
    </row>
    <row r="14" spans="1:13" ht="13.15" customHeight="1" x14ac:dyDescent="0.5">
      <c r="A14" s="17" t="s">
        <v>17</v>
      </c>
      <c r="B14" s="45">
        <f>SUM(B7,B9:B13)</f>
        <v>1191167</v>
      </c>
      <c r="C14" s="45">
        <f>SUM(C7,C9:C13)</f>
        <v>3775745</v>
      </c>
      <c r="D14" s="45">
        <f>SUM(D7,D9:D13)</f>
        <v>4623920</v>
      </c>
      <c r="E14" s="45">
        <f>SUM(E7,E9:E13)</f>
        <v>5349105</v>
      </c>
      <c r="F14" s="45">
        <f>SUM(F7,F9:F13)</f>
        <v>-16254</v>
      </c>
      <c r="G14" s="45">
        <f>SUM(G7:G13)</f>
        <v>1219639</v>
      </c>
      <c r="H14" s="45">
        <f>SUM(H7,H9:H13)</f>
        <v>5598579</v>
      </c>
      <c r="I14" s="45">
        <f>SUM(I7,I9:I13)</f>
        <v>-34212</v>
      </c>
      <c r="J14" s="45">
        <f>SUM(J7:J13)</f>
        <v>1517793</v>
      </c>
      <c r="K14" s="45">
        <v>6895746</v>
      </c>
      <c r="L14" s="42">
        <v>3479386</v>
      </c>
      <c r="M14" s="42">
        <v>13720685</v>
      </c>
    </row>
    <row r="15" spans="1:13" ht="13.15" customHeight="1" x14ac:dyDescent="0.5">
      <c r="A15" s="17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1"/>
      <c r="M15" s="41"/>
    </row>
    <row r="16" spans="1:13" ht="13.15" customHeight="1" x14ac:dyDescent="0.5">
      <c r="A16" s="16" t="s">
        <v>18</v>
      </c>
      <c r="B16" s="43">
        <v>49026</v>
      </c>
      <c r="C16" s="43">
        <v>-68995</v>
      </c>
      <c r="D16" s="43">
        <v>-16603</v>
      </c>
      <c r="E16" s="43">
        <v>10765</v>
      </c>
      <c r="F16" s="43">
        <v>-43285</v>
      </c>
      <c r="G16" s="43">
        <v>-112647</v>
      </c>
      <c r="H16" s="43">
        <v>-140652</v>
      </c>
      <c r="I16" s="43">
        <v>-11378</v>
      </c>
      <c r="J16" s="43">
        <v>37384</v>
      </c>
      <c r="K16" s="43">
        <v>-148565</v>
      </c>
      <c r="L16" s="41">
        <v>237729</v>
      </c>
      <c r="M16" s="41">
        <v>184436</v>
      </c>
    </row>
    <row r="17" spans="1:13" ht="13.15" customHeight="1" x14ac:dyDescent="0.5">
      <c r="A17" s="16" t="s">
        <v>19</v>
      </c>
      <c r="B17" s="43">
        <v>31103</v>
      </c>
      <c r="C17" s="43">
        <v>22225</v>
      </c>
      <c r="D17" s="43">
        <v>35888</v>
      </c>
      <c r="E17" s="43">
        <v>57369</v>
      </c>
      <c r="F17" s="43">
        <v>9294</v>
      </c>
      <c r="G17" s="43">
        <v>60174</v>
      </c>
      <c r="H17" s="43">
        <v>143814</v>
      </c>
      <c r="I17" s="43">
        <v>10036</v>
      </c>
      <c r="J17" s="43">
        <v>57759</v>
      </c>
      <c r="K17" s="43">
        <v>334184</v>
      </c>
      <c r="L17" s="41">
        <v>414036.70020790002</v>
      </c>
      <c r="M17" s="41">
        <v>837045</v>
      </c>
    </row>
    <row r="18" spans="1:13" ht="13.15" customHeight="1" x14ac:dyDescent="0.5">
      <c r="A18" s="16" t="s">
        <v>20</v>
      </c>
      <c r="B18" s="43">
        <v>-196609</v>
      </c>
      <c r="C18" s="43">
        <v>-203120</v>
      </c>
      <c r="D18" s="43">
        <v>-375124</v>
      </c>
      <c r="E18" s="43">
        <v>-379919</v>
      </c>
      <c r="F18" s="43">
        <v>-198620</v>
      </c>
      <c r="G18" s="43">
        <v>-477550</v>
      </c>
      <c r="H18" s="43">
        <v>-1155353</v>
      </c>
      <c r="I18" s="43">
        <v>-486338</v>
      </c>
      <c r="J18" s="43">
        <v>-1007518</v>
      </c>
      <c r="K18" s="43">
        <v>-2485846</v>
      </c>
      <c r="L18" s="41">
        <v>-2156532</v>
      </c>
      <c r="M18" s="41">
        <v>-4988062</v>
      </c>
    </row>
    <row r="19" spans="1:13" ht="13.15" customHeight="1" x14ac:dyDescent="0.5">
      <c r="A19" s="17" t="s">
        <v>21</v>
      </c>
      <c r="B19" s="45">
        <f>SUM(B14,B16:B18)</f>
        <v>1074687</v>
      </c>
      <c r="C19" s="45">
        <f>SUM(C14,C16:C18)</f>
        <v>3525855</v>
      </c>
      <c r="D19" s="45">
        <f>SUM(D14,D16:D18)</f>
        <v>4268081</v>
      </c>
      <c r="E19" s="45">
        <f>SUM(E14,E16:E18)</f>
        <v>5037320</v>
      </c>
      <c r="F19" s="45">
        <f>SUM(F14,F16:F18)</f>
        <v>-248865</v>
      </c>
      <c r="G19" s="45">
        <f>SUM(G14:G18)</f>
        <v>689616</v>
      </c>
      <c r="H19" s="45">
        <f>SUM(H14,H16:H18)</f>
        <v>4446388</v>
      </c>
      <c r="I19" s="45">
        <f>SUM(I14,I16:I18)</f>
        <v>-521892</v>
      </c>
      <c r="J19" s="45">
        <f>SUM(J14:J18)</f>
        <v>605418</v>
      </c>
      <c r="K19" s="45">
        <v>4595519</v>
      </c>
      <c r="L19" s="42">
        <v>1974620</v>
      </c>
      <c r="M19" s="42">
        <v>9754103.9999999981</v>
      </c>
    </row>
    <row r="20" spans="1:13" ht="13.15" customHeight="1" x14ac:dyDescent="0.5">
      <c r="A20" s="1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1"/>
      <c r="M20" s="41"/>
    </row>
    <row r="21" spans="1:13" ht="13.15" customHeight="1" x14ac:dyDescent="0.5">
      <c r="A21" s="16" t="s">
        <v>22</v>
      </c>
      <c r="B21" s="43">
        <v>-199319</v>
      </c>
      <c r="C21" s="43">
        <v>-745295</v>
      </c>
      <c r="D21" s="43">
        <v>-891048</v>
      </c>
      <c r="E21" s="43">
        <v>-1062598</v>
      </c>
      <c r="F21" s="43">
        <v>-40447</v>
      </c>
      <c r="G21" s="43">
        <v>-224691</v>
      </c>
      <c r="H21" s="43">
        <v>-1477576</v>
      </c>
      <c r="I21" s="43">
        <v>79565</v>
      </c>
      <c r="J21" s="43">
        <v>-600336</v>
      </c>
      <c r="K21" s="43">
        <v>-1719875</v>
      </c>
      <c r="L21" s="41">
        <v>-556646</v>
      </c>
      <c r="M21" s="41">
        <v>-2586254</v>
      </c>
    </row>
    <row r="22" spans="1:13" ht="13.15" customHeight="1" x14ac:dyDescent="0.5">
      <c r="A22" s="17" t="s">
        <v>23</v>
      </c>
      <c r="B22" s="45">
        <f>SUM(B19,B21)</f>
        <v>875368</v>
      </c>
      <c r="C22" s="45">
        <f>SUM(C19,C21)</f>
        <v>2780560</v>
      </c>
      <c r="D22" s="45">
        <f>SUM(D19,D21)</f>
        <v>3377033</v>
      </c>
      <c r="E22" s="45">
        <f>SUM(E19,E21)</f>
        <v>3974722</v>
      </c>
      <c r="F22" s="45">
        <f>SUM(F19,F21)</f>
        <v>-289312</v>
      </c>
      <c r="G22" s="45">
        <f>SUM(G19:G21)</f>
        <v>464925</v>
      </c>
      <c r="H22" s="45">
        <f>SUM(H19,H21)</f>
        <v>2968812</v>
      </c>
      <c r="I22" s="45">
        <f>SUM(I19,I21)</f>
        <v>-442327</v>
      </c>
      <c r="J22" s="45">
        <f>SUM(J19:J21)</f>
        <v>5082</v>
      </c>
      <c r="K22" s="45">
        <v>2875644</v>
      </c>
      <c r="L22" s="42">
        <v>1417974</v>
      </c>
      <c r="M22" s="42">
        <v>7167849.9999999981</v>
      </c>
    </row>
    <row r="23" spans="1:13" ht="13.15" customHeight="1" x14ac:dyDescent="0.5">
      <c r="A23" s="1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1"/>
      <c r="M23" s="41"/>
    </row>
    <row r="24" spans="1:13" ht="33" customHeight="1" x14ac:dyDescent="0.5">
      <c r="A24" s="16" t="s">
        <v>24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1"/>
      <c r="M24" s="41"/>
    </row>
    <row r="25" spans="1:13" ht="13.15" customHeight="1" x14ac:dyDescent="0.5">
      <c r="A25" s="16" t="s">
        <v>25</v>
      </c>
      <c r="B25" s="43">
        <v>878287</v>
      </c>
      <c r="C25" s="43">
        <v>2781606</v>
      </c>
      <c r="D25" s="43">
        <v>3377093</v>
      </c>
      <c r="E25" s="43">
        <v>3976571</v>
      </c>
      <c r="F25" s="43">
        <v>-282297</v>
      </c>
      <c r="G25" s="43">
        <v>482636</v>
      </c>
      <c r="H25" s="43">
        <v>2989393</v>
      </c>
      <c r="I25" s="43">
        <v>-438136</v>
      </c>
      <c r="J25" s="43">
        <v>22762</v>
      </c>
      <c r="K25" s="43">
        <v>2856964</v>
      </c>
      <c r="L25" s="41">
        <v>1395354</v>
      </c>
      <c r="M25" s="41">
        <v>7039362.1931753261</v>
      </c>
    </row>
    <row r="26" spans="1:13" ht="13.15" customHeight="1" x14ac:dyDescent="0.5">
      <c r="A26" s="16" t="s">
        <v>26</v>
      </c>
      <c r="B26" s="43">
        <v>-2919</v>
      </c>
      <c r="C26" s="43">
        <v>-1046</v>
      </c>
      <c r="D26" s="43">
        <v>-60</v>
      </c>
      <c r="E26" s="43">
        <v>-1849</v>
      </c>
      <c r="F26" s="43">
        <v>-7015</v>
      </c>
      <c r="G26" s="43">
        <v>-17711</v>
      </c>
      <c r="H26" s="43">
        <v>-20578</v>
      </c>
      <c r="I26" s="43">
        <v>-4191</v>
      </c>
      <c r="J26" s="43">
        <v>-17680</v>
      </c>
      <c r="K26" s="43">
        <v>18680</v>
      </c>
      <c r="L26" s="41">
        <v>22620</v>
      </c>
      <c r="M26" s="41">
        <v>128488</v>
      </c>
    </row>
    <row r="27" spans="1:13" ht="13.15" customHeight="1" x14ac:dyDescent="0.5">
      <c r="A27" s="17" t="s">
        <v>27</v>
      </c>
      <c r="B27" s="45">
        <v>875368</v>
      </c>
      <c r="C27" s="45">
        <v>2780560</v>
      </c>
      <c r="D27" s="45">
        <v>3377033</v>
      </c>
      <c r="E27" s="45">
        <v>3974722</v>
      </c>
      <c r="F27" s="45">
        <v>-289312</v>
      </c>
      <c r="G27" s="45">
        <f>SUM(G25:G26)</f>
        <v>464925</v>
      </c>
      <c r="H27" s="45">
        <v>2968815</v>
      </c>
      <c r="I27" s="45">
        <v>-442327</v>
      </c>
      <c r="J27" s="45">
        <f>SUM(J25:J26)</f>
        <v>5082</v>
      </c>
      <c r="K27" s="45">
        <v>2875644</v>
      </c>
      <c r="L27" s="42">
        <v>1417974</v>
      </c>
      <c r="M27" s="42">
        <v>7167850.1931753261</v>
      </c>
    </row>
    <row r="28" spans="1:13" ht="13.15" customHeight="1" x14ac:dyDescent="0.5">
      <c r="A28" s="16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1"/>
      <c r="M28" s="41"/>
    </row>
    <row r="29" spans="1:13" ht="31.5" customHeight="1" x14ac:dyDescent="0.5">
      <c r="A29" s="17" t="s">
        <v>28</v>
      </c>
      <c r="B29" s="77" t="s">
        <v>14</v>
      </c>
      <c r="C29" s="77" t="s">
        <v>14</v>
      </c>
      <c r="D29" s="79">
        <v>16.89</v>
      </c>
      <c r="E29" s="79">
        <v>19.88</v>
      </c>
      <c r="F29" s="79">
        <v>-1.41</v>
      </c>
      <c r="G29" s="79">
        <v>2.41</v>
      </c>
      <c r="H29" s="79">
        <v>14.95</v>
      </c>
      <c r="I29" s="79">
        <v>-2.19</v>
      </c>
      <c r="J29" s="79">
        <v>0.11</v>
      </c>
      <c r="K29" s="79">
        <v>14.62</v>
      </c>
      <c r="L29" s="87">
        <v>6.57</v>
      </c>
      <c r="M29" s="87">
        <v>35.26</v>
      </c>
    </row>
    <row r="30" spans="1:13" x14ac:dyDescent="0.5">
      <c r="H30" s="43"/>
      <c r="K30" s="43"/>
    </row>
  </sheetData>
  <hyperlinks>
    <hyperlink ref="A1" location="'Титульный лист'!A1" display="← Обратно к содержанию" xr:uid="{00000000-0004-0000-0100-000000000000}"/>
  </hyperlinks>
  <pageMargins left="0.7" right="0.7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zoomScale="70" zoomScaleNormal="70" workbookViewId="0">
      <pane xSplit="1" ySplit="3" topLeftCell="B4" activePane="bottomRight" state="frozen"/>
      <selection activeCell="N1" sqref="N1:N1048576"/>
      <selection pane="topRight" activeCell="N1" sqref="N1:N1048576"/>
      <selection pane="bottomLeft" activeCell="N1" sqref="N1:N1048576"/>
      <selection pane="bottomRight"/>
    </sheetView>
  </sheetViews>
  <sheetFormatPr defaultColWidth="11" defaultRowHeight="15.75" x14ac:dyDescent="0.5"/>
  <cols>
    <col min="1" max="1" width="39.8125" style="21" customWidth="1"/>
    <col min="2" max="3" width="15.3125" style="43" bestFit="1" customWidth="1"/>
    <col min="4" max="5" width="14.3125" style="43" customWidth="1"/>
    <col min="6" max="6" width="15.5" style="43" bestFit="1" customWidth="1"/>
    <col min="7" max="8" width="14.3125" style="43" customWidth="1"/>
    <col min="9" max="9" width="15.5" style="43" customWidth="1"/>
    <col min="10" max="11" width="15.5" customWidth="1"/>
  </cols>
  <sheetData>
    <row r="1" spans="1:11" ht="47.55" customHeight="1" x14ac:dyDescent="0.5">
      <c r="A1" s="38" t="s">
        <v>0</v>
      </c>
    </row>
    <row r="2" spans="1:11" ht="27" customHeight="1" x14ac:dyDescent="0.5">
      <c r="A2" s="39" t="s">
        <v>57</v>
      </c>
    </row>
    <row r="3" spans="1:11" x14ac:dyDescent="0.5">
      <c r="A3" s="37" t="s">
        <v>2</v>
      </c>
      <c r="B3" s="42" t="s">
        <v>58</v>
      </c>
      <c r="C3" s="42" t="s">
        <v>59</v>
      </c>
      <c r="D3" s="42" t="s">
        <v>60</v>
      </c>
      <c r="E3" s="42" t="s">
        <v>61</v>
      </c>
      <c r="F3" s="42" t="s">
        <v>62</v>
      </c>
      <c r="G3" s="42" t="s">
        <v>63</v>
      </c>
      <c r="H3" s="42" t="s">
        <v>64</v>
      </c>
      <c r="I3" s="42" t="s">
        <v>65</v>
      </c>
      <c r="J3" s="18" t="s">
        <v>111</v>
      </c>
      <c r="K3" s="42" t="s">
        <v>112</v>
      </c>
    </row>
    <row r="4" spans="1:11" x14ac:dyDescent="0.5">
      <c r="A4" s="112" t="s">
        <v>66</v>
      </c>
      <c r="B4" s="41"/>
      <c r="C4" s="41"/>
      <c r="D4" s="41"/>
      <c r="E4" s="41"/>
      <c r="F4" s="41"/>
      <c r="G4" s="41"/>
      <c r="H4" s="41"/>
      <c r="I4" s="41"/>
      <c r="J4" s="19"/>
      <c r="K4" s="19"/>
    </row>
    <row r="5" spans="1:11" x14ac:dyDescent="0.5">
      <c r="A5" s="17" t="s">
        <v>67</v>
      </c>
      <c r="B5" s="41"/>
      <c r="C5" s="41"/>
      <c r="D5" s="41"/>
      <c r="E5" s="41"/>
      <c r="F5" s="41"/>
      <c r="G5" s="41"/>
      <c r="H5" s="41"/>
      <c r="I5" s="41"/>
      <c r="J5" s="19"/>
      <c r="K5" s="19"/>
    </row>
    <row r="6" spans="1:11" x14ac:dyDescent="0.5">
      <c r="A6" s="16" t="s">
        <v>68</v>
      </c>
      <c r="B6" s="41">
        <v>1843201</v>
      </c>
      <c r="C6" s="41">
        <v>2677012</v>
      </c>
      <c r="D6" s="62">
        <v>4910492</v>
      </c>
      <c r="E6" s="41">
        <v>9851875</v>
      </c>
      <c r="F6" s="41">
        <v>13054369</v>
      </c>
      <c r="G6" s="41">
        <v>13519258</v>
      </c>
      <c r="H6" s="41">
        <v>13890012</v>
      </c>
      <c r="I6" s="41">
        <v>16105376</v>
      </c>
      <c r="J6" s="43">
        <v>17159921</v>
      </c>
      <c r="K6" s="43">
        <v>18652480</v>
      </c>
    </row>
    <row r="7" spans="1:11" x14ac:dyDescent="0.5">
      <c r="A7" s="16" t="s">
        <v>69</v>
      </c>
      <c r="B7" s="41">
        <v>537745</v>
      </c>
      <c r="C7" s="41">
        <v>914538</v>
      </c>
      <c r="D7" s="41">
        <v>1715767</v>
      </c>
      <c r="E7" s="41">
        <v>3583754</v>
      </c>
      <c r="F7" s="41">
        <v>4626772</v>
      </c>
      <c r="G7" s="41">
        <v>4807852</v>
      </c>
      <c r="H7" s="41">
        <v>4965886</v>
      </c>
      <c r="I7" s="41">
        <v>5390135</v>
      </c>
      <c r="J7" s="43">
        <v>5771105</v>
      </c>
      <c r="K7" s="43">
        <v>7246867</v>
      </c>
    </row>
    <row r="8" spans="1:11" x14ac:dyDescent="0.5">
      <c r="A8" s="16" t="s">
        <v>70</v>
      </c>
      <c r="B8" s="41">
        <v>356386</v>
      </c>
      <c r="C8" s="41">
        <v>252711</v>
      </c>
      <c r="D8" s="41">
        <v>177809</v>
      </c>
      <c r="E8" s="41">
        <v>389548</v>
      </c>
      <c r="F8" s="41">
        <v>441012</v>
      </c>
      <c r="G8" s="41">
        <v>394156</v>
      </c>
      <c r="H8" s="41">
        <v>392475</v>
      </c>
      <c r="I8" s="41">
        <v>504753</v>
      </c>
      <c r="J8" s="43">
        <v>588698</v>
      </c>
      <c r="K8" s="43">
        <v>875854</v>
      </c>
    </row>
    <row r="9" spans="1:11" x14ac:dyDescent="0.5">
      <c r="A9" s="16" t="s">
        <v>71</v>
      </c>
      <c r="B9" s="41" t="s">
        <v>14</v>
      </c>
      <c r="C9" s="41" t="s">
        <v>14</v>
      </c>
      <c r="D9" s="41" t="s">
        <v>14</v>
      </c>
      <c r="E9" s="41">
        <v>93450</v>
      </c>
      <c r="F9" s="41">
        <v>93450</v>
      </c>
      <c r="G9" s="41">
        <v>93450</v>
      </c>
      <c r="H9" s="41">
        <v>93450</v>
      </c>
      <c r="I9" s="41">
        <v>93450</v>
      </c>
      <c r="J9" s="43">
        <v>93450</v>
      </c>
      <c r="K9" s="43">
        <v>93450</v>
      </c>
    </row>
    <row r="10" spans="1:11" x14ac:dyDescent="0.5">
      <c r="A10" s="16" t="s">
        <v>72</v>
      </c>
      <c r="B10" s="41" t="s">
        <v>14</v>
      </c>
      <c r="C10" s="41" t="s">
        <v>14</v>
      </c>
      <c r="D10" s="41" t="s">
        <v>14</v>
      </c>
      <c r="E10" s="41" t="s">
        <v>14</v>
      </c>
      <c r="F10" s="41">
        <v>63777</v>
      </c>
      <c r="G10" s="41">
        <v>110472</v>
      </c>
      <c r="H10" s="41">
        <v>285633</v>
      </c>
      <c r="I10" s="41">
        <v>2170040</v>
      </c>
      <c r="J10" s="43">
        <v>2359272.3420342002</v>
      </c>
      <c r="K10" s="43">
        <v>3368526</v>
      </c>
    </row>
    <row r="11" spans="1:11" x14ac:dyDescent="0.5">
      <c r="A11" s="16" t="s">
        <v>73</v>
      </c>
      <c r="B11" s="41">
        <v>124122</v>
      </c>
      <c r="C11" s="41">
        <v>107843</v>
      </c>
      <c r="D11" s="41">
        <v>26575</v>
      </c>
      <c r="E11" s="41">
        <v>28454</v>
      </c>
      <c r="F11" s="41">
        <v>152960</v>
      </c>
      <c r="G11" s="41">
        <v>5444</v>
      </c>
      <c r="H11" s="41">
        <v>9249</v>
      </c>
      <c r="I11" s="41">
        <v>8523</v>
      </c>
      <c r="J11" s="43">
        <v>8022.6579657997936</v>
      </c>
      <c r="K11" s="43">
        <v>68718</v>
      </c>
    </row>
    <row r="12" spans="1:11" x14ac:dyDescent="0.5">
      <c r="A12" s="16" t="s">
        <v>74</v>
      </c>
      <c r="B12" s="41">
        <v>114647</v>
      </c>
      <c r="C12" s="41">
        <v>153484</v>
      </c>
      <c r="D12" s="41">
        <v>912936</v>
      </c>
      <c r="E12" s="41">
        <v>1122007</v>
      </c>
      <c r="F12" s="41">
        <v>808755</v>
      </c>
      <c r="G12" s="41">
        <v>964656</v>
      </c>
      <c r="H12" s="41">
        <v>634607</v>
      </c>
      <c r="I12" s="41">
        <v>862145</v>
      </c>
      <c r="J12" s="43">
        <v>995731</v>
      </c>
      <c r="K12" s="43">
        <v>779497</v>
      </c>
    </row>
    <row r="13" spans="1:11" x14ac:dyDescent="0.5">
      <c r="A13" s="16" t="s">
        <v>75</v>
      </c>
      <c r="B13" s="41">
        <v>5</v>
      </c>
      <c r="C13" s="41">
        <v>5</v>
      </c>
      <c r="D13" s="41">
        <v>3</v>
      </c>
      <c r="E13" s="41">
        <v>10</v>
      </c>
      <c r="F13" s="41">
        <v>2320</v>
      </c>
      <c r="G13" s="41">
        <v>7897</v>
      </c>
      <c r="H13" s="41">
        <v>6988</v>
      </c>
      <c r="I13" s="41">
        <v>5104</v>
      </c>
      <c r="J13" s="43">
        <v>3112</v>
      </c>
      <c r="K13" s="43">
        <v>15319</v>
      </c>
    </row>
    <row r="14" spans="1:11" x14ac:dyDescent="0.5">
      <c r="A14" s="17" t="s">
        <v>76</v>
      </c>
      <c r="B14" s="42">
        <f t="shared" ref="B14:H14" si="0">SUM(B6:B13)</f>
        <v>2976106</v>
      </c>
      <c r="C14" s="42">
        <f t="shared" si="0"/>
        <v>4105593</v>
      </c>
      <c r="D14" s="42">
        <f t="shared" si="0"/>
        <v>7743582</v>
      </c>
      <c r="E14" s="42">
        <f t="shared" si="0"/>
        <v>15069098</v>
      </c>
      <c r="F14" s="42">
        <f t="shared" si="0"/>
        <v>19243415</v>
      </c>
      <c r="G14" s="42">
        <f t="shared" si="0"/>
        <v>19903185</v>
      </c>
      <c r="H14" s="42">
        <f t="shared" si="0"/>
        <v>20278300</v>
      </c>
      <c r="I14" s="42">
        <v>25139526</v>
      </c>
      <c r="J14" s="45">
        <v>26979312</v>
      </c>
      <c r="K14" s="45">
        <v>31100711</v>
      </c>
    </row>
    <row r="15" spans="1:11" x14ac:dyDescent="0.5">
      <c r="A15" s="17" t="s">
        <v>77</v>
      </c>
      <c r="B15" s="41"/>
      <c r="C15" s="41"/>
      <c r="D15" s="41"/>
      <c r="E15" s="41"/>
      <c r="F15" s="41"/>
      <c r="G15" s="41"/>
      <c r="H15" s="41"/>
      <c r="I15" s="41"/>
      <c r="J15" s="43"/>
      <c r="K15" s="43"/>
    </row>
    <row r="16" spans="1:11" x14ac:dyDescent="0.5">
      <c r="A16" s="16" t="s">
        <v>78</v>
      </c>
      <c r="B16" s="41">
        <v>785409</v>
      </c>
      <c r="C16" s="41">
        <v>1665129</v>
      </c>
      <c r="D16" s="41">
        <v>2677758</v>
      </c>
      <c r="E16" s="41">
        <v>5462429</v>
      </c>
      <c r="F16" s="41">
        <v>5280012</v>
      </c>
      <c r="G16" s="41">
        <v>5612933</v>
      </c>
      <c r="H16" s="41">
        <v>5477808</v>
      </c>
      <c r="I16" s="41">
        <v>6282271</v>
      </c>
      <c r="J16" s="43">
        <v>8445078</v>
      </c>
      <c r="K16" s="43">
        <v>11636794</v>
      </c>
    </row>
    <row r="17" spans="1:16" ht="31.5" customHeight="1" x14ac:dyDescent="0.5">
      <c r="A17" s="16" t="s">
        <v>79</v>
      </c>
      <c r="B17" s="41">
        <v>1787009</v>
      </c>
      <c r="C17" s="41">
        <v>4077013</v>
      </c>
      <c r="D17" s="41">
        <v>5393439</v>
      </c>
      <c r="E17" s="41">
        <v>2967279</v>
      </c>
      <c r="F17" s="41">
        <v>9068710</v>
      </c>
      <c r="G17" s="41">
        <v>8413505</v>
      </c>
      <c r="H17" s="41">
        <v>11017958</v>
      </c>
      <c r="I17" s="41">
        <v>16143055</v>
      </c>
      <c r="J17" s="43">
        <v>18373473</v>
      </c>
      <c r="K17" s="43">
        <v>22323815</v>
      </c>
    </row>
    <row r="18" spans="1:16" x14ac:dyDescent="0.5">
      <c r="A18" s="16" t="s">
        <v>113</v>
      </c>
      <c r="B18" s="41">
        <v>90709</v>
      </c>
      <c r="C18" s="86">
        <v>90556</v>
      </c>
      <c r="D18" s="86">
        <v>247419</v>
      </c>
      <c r="E18" s="86">
        <v>282377</v>
      </c>
      <c r="F18" s="41">
        <v>564461</v>
      </c>
      <c r="G18" s="41">
        <v>420228</v>
      </c>
      <c r="H18" s="41">
        <v>143743</v>
      </c>
      <c r="I18" s="41">
        <v>1328192</v>
      </c>
      <c r="J18" s="43">
        <v>751921</v>
      </c>
      <c r="K18" s="43">
        <v>1381958</v>
      </c>
    </row>
    <row r="19" spans="1:16" x14ac:dyDescent="0.5">
      <c r="A19" s="16" t="s">
        <v>80</v>
      </c>
      <c r="B19" s="41">
        <v>79350</v>
      </c>
      <c r="C19" s="41">
        <v>1192199</v>
      </c>
      <c r="D19" s="41">
        <v>263242</v>
      </c>
      <c r="E19" s="41">
        <v>2136538</v>
      </c>
      <c r="F19" s="41">
        <v>621725</v>
      </c>
      <c r="G19" s="41">
        <v>702667</v>
      </c>
      <c r="H19" s="41">
        <v>1626738</v>
      </c>
      <c r="I19" s="41">
        <v>4082103</v>
      </c>
      <c r="J19" s="43">
        <v>2595132</v>
      </c>
      <c r="K19" s="43">
        <v>4205575</v>
      </c>
    </row>
    <row r="20" spans="1:16" x14ac:dyDescent="0.5">
      <c r="A20" s="16" t="s">
        <v>73</v>
      </c>
      <c r="B20" s="41">
        <v>344625</v>
      </c>
      <c r="C20" s="41">
        <v>195319</v>
      </c>
      <c r="D20" s="41">
        <v>4156</v>
      </c>
      <c r="E20" s="41">
        <v>3639</v>
      </c>
      <c r="F20" s="41">
        <v>9212</v>
      </c>
      <c r="G20" s="41">
        <v>1910</v>
      </c>
      <c r="H20" s="41" t="s">
        <v>14</v>
      </c>
      <c r="I20" s="41">
        <v>100000</v>
      </c>
      <c r="J20" s="43">
        <v>104238</v>
      </c>
      <c r="K20" s="43">
        <v>311836</v>
      </c>
      <c r="L20" s="74"/>
      <c r="M20" s="74"/>
      <c r="O20" s="74"/>
      <c r="P20" s="74"/>
    </row>
    <row r="21" spans="1:16" x14ac:dyDescent="0.5">
      <c r="A21" s="16" t="s">
        <v>81</v>
      </c>
      <c r="B21" s="41">
        <v>500</v>
      </c>
      <c r="C21" s="41">
        <v>63</v>
      </c>
      <c r="D21" s="41">
        <v>532</v>
      </c>
      <c r="E21" s="41">
        <v>179</v>
      </c>
      <c r="F21" s="41">
        <v>34199</v>
      </c>
      <c r="G21" s="41">
        <v>4860</v>
      </c>
      <c r="H21" s="41">
        <v>71051</v>
      </c>
      <c r="I21" s="41">
        <v>30069</v>
      </c>
      <c r="J21" s="43">
        <v>190922</v>
      </c>
      <c r="K21" s="43">
        <v>6837</v>
      </c>
    </row>
    <row r="22" spans="1:16" x14ac:dyDescent="0.5">
      <c r="A22" s="17" t="s">
        <v>82</v>
      </c>
      <c r="B22" s="42">
        <f t="shared" ref="B22:H22" si="1">SUM(B16:B21)</f>
        <v>3087602</v>
      </c>
      <c r="C22" s="42">
        <f t="shared" si="1"/>
        <v>7220279</v>
      </c>
      <c r="D22" s="42">
        <f t="shared" si="1"/>
        <v>8586546</v>
      </c>
      <c r="E22" s="42">
        <f t="shared" si="1"/>
        <v>10852441</v>
      </c>
      <c r="F22" s="42">
        <f t="shared" si="1"/>
        <v>15578319</v>
      </c>
      <c r="G22" s="42">
        <f t="shared" si="1"/>
        <v>15156103</v>
      </c>
      <c r="H22" s="42">
        <f t="shared" si="1"/>
        <v>18337298</v>
      </c>
      <c r="I22" s="42">
        <v>27965690</v>
      </c>
      <c r="J22" s="45">
        <v>30460764</v>
      </c>
      <c r="K22" s="45">
        <v>39866815</v>
      </c>
    </row>
    <row r="23" spans="1:16" x14ac:dyDescent="0.5">
      <c r="A23" s="112" t="s">
        <v>83</v>
      </c>
      <c r="B23" s="42">
        <f t="shared" ref="B23:H23" si="2">B14+B22</f>
        <v>6063708</v>
      </c>
      <c r="C23" s="42">
        <f t="shared" si="2"/>
        <v>11325872</v>
      </c>
      <c r="D23" s="42">
        <f t="shared" si="2"/>
        <v>16330128</v>
      </c>
      <c r="E23" s="42">
        <f t="shared" si="2"/>
        <v>25921539</v>
      </c>
      <c r="F23" s="42">
        <f t="shared" si="2"/>
        <v>34821734</v>
      </c>
      <c r="G23" s="42">
        <f t="shared" si="2"/>
        <v>35059288</v>
      </c>
      <c r="H23" s="42">
        <f t="shared" si="2"/>
        <v>38615598</v>
      </c>
      <c r="I23" s="42">
        <v>53105216</v>
      </c>
      <c r="J23" s="45">
        <v>57440076</v>
      </c>
      <c r="K23" s="45">
        <v>70967526</v>
      </c>
    </row>
    <row r="24" spans="1:16" x14ac:dyDescent="0.5">
      <c r="A24" s="112"/>
      <c r="B24" s="41"/>
      <c r="C24" s="41"/>
      <c r="D24" s="41"/>
      <c r="E24" s="41"/>
      <c r="F24" s="41"/>
      <c r="G24" s="41"/>
      <c r="H24" s="41"/>
      <c r="I24" s="41"/>
      <c r="J24" s="43"/>
      <c r="K24" s="43"/>
    </row>
    <row r="25" spans="1:16" x14ac:dyDescent="0.5">
      <c r="A25" s="112" t="s">
        <v>84</v>
      </c>
      <c r="B25" s="41"/>
      <c r="C25" s="41"/>
      <c r="D25" s="41"/>
      <c r="E25" s="41"/>
      <c r="F25" s="41"/>
      <c r="G25" s="41"/>
      <c r="H25" s="41"/>
      <c r="I25" s="41"/>
      <c r="J25" s="43"/>
      <c r="K25" s="43"/>
    </row>
    <row r="26" spans="1:16" x14ac:dyDescent="0.5">
      <c r="A26" s="16" t="s">
        <v>85</v>
      </c>
      <c r="B26" s="41">
        <v>97</v>
      </c>
      <c r="C26" s="41">
        <v>97</v>
      </c>
      <c r="D26" s="41">
        <v>200000</v>
      </c>
      <c r="E26" s="41">
        <v>200000</v>
      </c>
      <c r="F26" s="41">
        <v>200000</v>
      </c>
      <c r="G26" s="41">
        <v>200000</v>
      </c>
      <c r="H26" s="41">
        <v>200000</v>
      </c>
      <c r="I26" s="41">
        <v>212500</v>
      </c>
      <c r="J26" s="43">
        <v>212500</v>
      </c>
      <c r="K26" s="43">
        <v>212500</v>
      </c>
    </row>
    <row r="27" spans="1:16" x14ac:dyDescent="0.5">
      <c r="A27" s="16" t="s">
        <v>114</v>
      </c>
      <c r="B27" s="41" t="s">
        <v>14</v>
      </c>
      <c r="C27" s="41" t="s">
        <v>14</v>
      </c>
      <c r="D27" s="41" t="s">
        <v>14</v>
      </c>
      <c r="E27" s="41" t="s">
        <v>14</v>
      </c>
      <c r="F27" s="41" t="s">
        <v>14</v>
      </c>
      <c r="G27" s="41" t="s">
        <v>14</v>
      </c>
      <c r="H27" s="41" t="s">
        <v>14</v>
      </c>
      <c r="I27" s="41">
        <v>4552422</v>
      </c>
      <c r="J27" s="43">
        <v>4552422</v>
      </c>
      <c r="K27" s="43">
        <v>4552422</v>
      </c>
    </row>
    <row r="28" spans="1:16" x14ac:dyDescent="0.5">
      <c r="A28" s="16" t="s">
        <v>87</v>
      </c>
      <c r="B28" s="41">
        <v>1953654</v>
      </c>
      <c r="C28" s="41">
        <v>4282208</v>
      </c>
      <c r="D28" s="41">
        <v>6795530</v>
      </c>
      <c r="E28" s="41">
        <v>10125611</v>
      </c>
      <c r="F28" s="41">
        <v>12822871</v>
      </c>
      <c r="G28" s="41">
        <v>12326165</v>
      </c>
      <c r="H28" s="41">
        <v>12716713</v>
      </c>
      <c r="I28" s="41">
        <v>15666082</v>
      </c>
      <c r="J28" s="43">
        <v>16943256.628846031</v>
      </c>
      <c r="K28" s="43">
        <v>22232201</v>
      </c>
    </row>
    <row r="29" spans="1:16" x14ac:dyDescent="0.5">
      <c r="A29" s="16" t="s">
        <v>438</v>
      </c>
      <c r="B29" s="41" t="s">
        <v>14</v>
      </c>
      <c r="C29" s="41" t="s">
        <v>14</v>
      </c>
      <c r="D29" s="41" t="s">
        <v>14</v>
      </c>
      <c r="E29" s="41" t="s">
        <v>14</v>
      </c>
      <c r="F29" s="41" t="s">
        <v>14</v>
      </c>
      <c r="G29" s="41" t="s">
        <v>14</v>
      </c>
      <c r="H29" s="41" t="s">
        <v>14</v>
      </c>
      <c r="I29" s="41" t="s">
        <v>14</v>
      </c>
      <c r="J29" s="41" t="s">
        <v>14</v>
      </c>
      <c r="K29" s="43">
        <v>661089</v>
      </c>
    </row>
    <row r="30" spans="1:16" x14ac:dyDescent="0.5">
      <c r="A30" s="16" t="s">
        <v>88</v>
      </c>
      <c r="B30" s="41" t="s">
        <v>14</v>
      </c>
      <c r="C30" s="41" t="s">
        <v>14</v>
      </c>
      <c r="D30" s="41" t="s">
        <v>14</v>
      </c>
      <c r="E30" s="41" t="s">
        <v>14</v>
      </c>
      <c r="F30" s="41" t="s">
        <v>14</v>
      </c>
      <c r="G30" s="41" t="s">
        <v>14</v>
      </c>
      <c r="H30" s="41" t="s">
        <v>14</v>
      </c>
      <c r="I30" s="41">
        <v>82725</v>
      </c>
      <c r="J30" s="43">
        <v>158112</v>
      </c>
      <c r="K30" s="43">
        <v>135338</v>
      </c>
    </row>
    <row r="31" spans="1:16" x14ac:dyDescent="0.5">
      <c r="A31" s="16" t="s">
        <v>89</v>
      </c>
      <c r="B31" s="41"/>
      <c r="C31" s="41"/>
      <c r="D31" s="41"/>
      <c r="E31" s="41"/>
      <c r="F31" s="41">
        <v>-50000</v>
      </c>
      <c r="G31" s="41">
        <v>-913652</v>
      </c>
      <c r="H31" s="41">
        <v>-1175466</v>
      </c>
      <c r="I31" s="41">
        <v>-1176427</v>
      </c>
      <c r="J31" s="43">
        <v>-1176427</v>
      </c>
      <c r="K31" s="43">
        <v>-1482719</v>
      </c>
    </row>
    <row r="32" spans="1:16" ht="31.5" customHeight="1" x14ac:dyDescent="0.5">
      <c r="A32" s="17" t="s">
        <v>90</v>
      </c>
      <c r="B32" s="42">
        <f>SUM(B26:B28)</f>
        <v>1953751</v>
      </c>
      <c r="C32" s="42">
        <f>SUM(C26:C28)</f>
        <v>4282305</v>
      </c>
      <c r="D32" s="42">
        <f>SUM(D26:D28)</f>
        <v>6995530</v>
      </c>
      <c r="E32" s="42">
        <f>SUM(E26:E28)</f>
        <v>10325611</v>
      </c>
      <c r="F32" s="42">
        <f>SUM(F26:F31)</f>
        <v>12972871</v>
      </c>
      <c r="G32" s="42">
        <f>SUM(G26:G31)</f>
        <v>11612513</v>
      </c>
      <c r="H32" s="42">
        <f>SUM(H26:H31)</f>
        <v>11741247</v>
      </c>
      <c r="I32" s="42">
        <v>19337302</v>
      </c>
      <c r="J32" s="45">
        <v>20689863.628846031</v>
      </c>
      <c r="K32" s="45">
        <v>26310831</v>
      </c>
    </row>
    <row r="33" spans="1:11" x14ac:dyDescent="0.5">
      <c r="A33" s="16" t="s">
        <v>91</v>
      </c>
      <c r="B33" s="41">
        <v>-8695</v>
      </c>
      <c r="C33" s="41">
        <v>-9741</v>
      </c>
      <c r="D33" s="41">
        <v>-183</v>
      </c>
      <c r="E33" s="41">
        <v>52300</v>
      </c>
      <c r="F33" s="41">
        <v>31722</v>
      </c>
      <c r="G33" s="41">
        <v>27531</v>
      </c>
      <c r="H33" s="41">
        <v>275856</v>
      </c>
      <c r="I33" s="41">
        <v>313180</v>
      </c>
      <c r="J33" s="43">
        <v>335799.81363942841</v>
      </c>
      <c r="K33" s="43">
        <v>355660</v>
      </c>
    </row>
    <row r="34" spans="1:11" x14ac:dyDescent="0.5">
      <c r="A34" s="112" t="s">
        <v>92</v>
      </c>
      <c r="B34" s="42">
        <f t="shared" ref="B34:H34" si="3">SUM(B32:B33)</f>
        <v>1945056</v>
      </c>
      <c r="C34" s="42">
        <f t="shared" si="3"/>
        <v>4272564</v>
      </c>
      <c r="D34" s="42">
        <f t="shared" si="3"/>
        <v>6995347</v>
      </c>
      <c r="E34" s="42">
        <f t="shared" si="3"/>
        <v>10377911</v>
      </c>
      <c r="F34" s="42">
        <f t="shared" si="3"/>
        <v>13004593</v>
      </c>
      <c r="G34" s="42">
        <f t="shared" si="3"/>
        <v>11640044</v>
      </c>
      <c r="H34" s="42">
        <f t="shared" si="3"/>
        <v>12017103</v>
      </c>
      <c r="I34" s="42">
        <v>19650482</v>
      </c>
      <c r="J34" s="45">
        <v>21025664</v>
      </c>
      <c r="K34" s="45">
        <v>26666491</v>
      </c>
    </row>
    <row r="35" spans="1:11" x14ac:dyDescent="0.5">
      <c r="A35" s="16"/>
      <c r="B35" s="41"/>
      <c r="C35" s="41"/>
      <c r="D35" s="41"/>
      <c r="E35" s="41"/>
      <c r="F35" s="41"/>
      <c r="G35" s="41"/>
      <c r="H35" s="41"/>
      <c r="I35" s="41"/>
      <c r="J35" s="43"/>
      <c r="K35" s="43"/>
    </row>
    <row r="36" spans="1:11" x14ac:dyDescent="0.5">
      <c r="A36" s="112" t="s">
        <v>93</v>
      </c>
      <c r="B36" s="41"/>
      <c r="C36" s="41"/>
      <c r="D36" s="41"/>
      <c r="E36" s="41"/>
      <c r="F36" s="41"/>
      <c r="G36" s="41"/>
      <c r="H36" s="41"/>
      <c r="I36" s="41"/>
      <c r="J36" s="43"/>
      <c r="K36" s="43"/>
    </row>
    <row r="37" spans="1:11" x14ac:dyDescent="0.5">
      <c r="A37" s="17" t="s">
        <v>94</v>
      </c>
      <c r="B37" s="41"/>
      <c r="C37" s="41"/>
      <c r="D37" s="41"/>
      <c r="E37" s="41"/>
      <c r="F37" s="41"/>
      <c r="G37" s="41"/>
      <c r="H37" s="41"/>
      <c r="I37" s="41"/>
      <c r="J37" s="43"/>
      <c r="K37" s="43"/>
    </row>
    <row r="38" spans="1:11" x14ac:dyDescent="0.5">
      <c r="A38" s="16" t="s">
        <v>95</v>
      </c>
      <c r="B38" s="41">
        <v>1087000</v>
      </c>
      <c r="C38" s="41">
        <v>1838180</v>
      </c>
      <c r="D38" s="41">
        <v>3241304</v>
      </c>
      <c r="E38" s="41">
        <v>5808837</v>
      </c>
      <c r="F38" s="41">
        <v>14908357</v>
      </c>
      <c r="G38" s="41">
        <v>16613597</v>
      </c>
      <c r="H38" s="41">
        <v>17514620</v>
      </c>
      <c r="I38" s="41">
        <v>16758435</v>
      </c>
      <c r="J38" s="43">
        <v>6619868</v>
      </c>
      <c r="K38" s="43">
        <v>12050349</v>
      </c>
    </row>
    <row r="39" spans="1:11" x14ac:dyDescent="0.5">
      <c r="A39" s="16" t="s">
        <v>96</v>
      </c>
      <c r="B39" s="41">
        <v>232952</v>
      </c>
      <c r="C39" s="41">
        <v>132890</v>
      </c>
      <c r="D39" s="41">
        <v>25772</v>
      </c>
      <c r="E39" s="41">
        <v>239905</v>
      </c>
      <c r="F39" s="41">
        <v>331320</v>
      </c>
      <c r="G39" s="41">
        <v>283946</v>
      </c>
      <c r="H39" s="41">
        <v>271124</v>
      </c>
      <c r="I39" s="41">
        <v>322293</v>
      </c>
      <c r="J39" s="43">
        <v>367980</v>
      </c>
      <c r="K39" s="43">
        <v>491966</v>
      </c>
    </row>
    <row r="40" spans="1:11" ht="31.5" x14ac:dyDescent="0.5">
      <c r="A40" s="16" t="s">
        <v>439</v>
      </c>
      <c r="B40" s="41" t="s">
        <v>14</v>
      </c>
      <c r="C40" s="41" t="s">
        <v>14</v>
      </c>
      <c r="D40" s="41" t="s">
        <v>14</v>
      </c>
      <c r="E40" s="41" t="s">
        <v>14</v>
      </c>
      <c r="F40" s="41" t="s">
        <v>14</v>
      </c>
      <c r="G40" s="41" t="s">
        <v>14</v>
      </c>
      <c r="H40" s="41" t="s">
        <v>14</v>
      </c>
      <c r="I40" s="41" t="s">
        <v>14</v>
      </c>
      <c r="J40" s="41" t="s">
        <v>14</v>
      </c>
      <c r="K40" s="43">
        <v>1084214</v>
      </c>
    </row>
    <row r="41" spans="1:11" x14ac:dyDescent="0.5">
      <c r="A41" s="16" t="s">
        <v>97</v>
      </c>
      <c r="B41" s="41">
        <v>91534</v>
      </c>
      <c r="C41" s="41">
        <v>60113</v>
      </c>
      <c r="D41" s="41">
        <v>68252</v>
      </c>
      <c r="E41" s="41">
        <v>261823</v>
      </c>
      <c r="F41" s="41">
        <v>129525</v>
      </c>
      <c r="G41" s="41">
        <v>154718</v>
      </c>
      <c r="H41" s="41">
        <v>105222</v>
      </c>
      <c r="I41" s="41">
        <v>331611</v>
      </c>
      <c r="J41" s="43">
        <v>449300</v>
      </c>
      <c r="K41" s="43">
        <v>484558</v>
      </c>
    </row>
    <row r="42" spans="1:11" ht="31.5" customHeight="1" x14ac:dyDescent="0.5">
      <c r="A42" s="16" t="s">
        <v>98</v>
      </c>
      <c r="B42" s="41" t="s">
        <v>14</v>
      </c>
      <c r="C42" s="41" t="s">
        <v>14</v>
      </c>
      <c r="D42" s="41" t="s">
        <v>14</v>
      </c>
      <c r="E42" s="41">
        <v>561868</v>
      </c>
      <c r="F42" s="41">
        <v>583010</v>
      </c>
      <c r="G42" s="41">
        <v>582281</v>
      </c>
      <c r="H42" s="41">
        <v>581298</v>
      </c>
      <c r="I42" s="41">
        <v>589384</v>
      </c>
      <c r="J42" s="43">
        <v>586815</v>
      </c>
      <c r="K42" s="43">
        <v>598221</v>
      </c>
    </row>
    <row r="43" spans="1:11" x14ac:dyDescent="0.5">
      <c r="A43" s="16" t="s">
        <v>99</v>
      </c>
      <c r="B43" s="41">
        <v>16606</v>
      </c>
      <c r="C43" s="41" t="s">
        <v>14</v>
      </c>
      <c r="D43" s="41" t="s">
        <v>14</v>
      </c>
      <c r="E43" s="41" t="s">
        <v>14</v>
      </c>
      <c r="F43" s="41" t="s">
        <v>14</v>
      </c>
      <c r="G43" s="41" t="s">
        <v>14</v>
      </c>
      <c r="H43" s="41" t="s">
        <v>14</v>
      </c>
      <c r="I43" s="41">
        <v>2214600</v>
      </c>
      <c r="J43" s="43">
        <v>2214600</v>
      </c>
      <c r="K43" s="43">
        <v>414711</v>
      </c>
    </row>
    <row r="44" spans="1:11" x14ac:dyDescent="0.5">
      <c r="A44" s="17" t="s">
        <v>100</v>
      </c>
      <c r="B44" s="42">
        <f t="shared" ref="B44:H44" si="4">SUM(B38:B43)</f>
        <v>1428092</v>
      </c>
      <c r="C44" s="42">
        <f t="shared" si="4"/>
        <v>2031183</v>
      </c>
      <c r="D44" s="42">
        <f t="shared" si="4"/>
        <v>3335328</v>
      </c>
      <c r="E44" s="42">
        <f t="shared" si="4"/>
        <v>6872433</v>
      </c>
      <c r="F44" s="42">
        <f t="shared" si="4"/>
        <v>15952212</v>
      </c>
      <c r="G44" s="42">
        <f t="shared" si="4"/>
        <v>17634542</v>
      </c>
      <c r="H44" s="42">
        <f t="shared" si="4"/>
        <v>18472264</v>
      </c>
      <c r="I44" s="42">
        <v>20216323</v>
      </c>
      <c r="J44" s="45">
        <v>10238563</v>
      </c>
      <c r="K44" s="45">
        <v>15124019</v>
      </c>
    </row>
    <row r="45" spans="1:11" x14ac:dyDescent="0.5">
      <c r="A45" s="17"/>
      <c r="B45" s="42"/>
      <c r="C45" s="42"/>
      <c r="D45" s="42"/>
      <c r="E45" s="42"/>
      <c r="F45" s="42"/>
      <c r="G45" s="42"/>
      <c r="H45" s="42"/>
      <c r="I45" s="42"/>
      <c r="J45" s="43"/>
      <c r="K45" s="43"/>
    </row>
    <row r="46" spans="1:11" x14ac:dyDescent="0.5">
      <c r="A46" s="17" t="s">
        <v>101</v>
      </c>
      <c r="B46" s="41"/>
      <c r="C46" s="41"/>
      <c r="D46" s="41"/>
      <c r="E46" s="41"/>
      <c r="F46" s="41"/>
      <c r="G46" s="41"/>
      <c r="H46" s="41"/>
      <c r="I46" s="41"/>
      <c r="J46" s="43"/>
      <c r="K46" s="43"/>
    </row>
    <row r="47" spans="1:11" x14ac:dyDescent="0.5">
      <c r="A47" s="16" t="s">
        <v>95</v>
      </c>
      <c r="B47" s="41">
        <v>895699</v>
      </c>
      <c r="C47" s="41">
        <v>1984282</v>
      </c>
      <c r="D47" s="41">
        <v>1425157</v>
      </c>
      <c r="E47" s="41">
        <v>5361616</v>
      </c>
      <c r="F47" s="41">
        <v>1300018</v>
      </c>
      <c r="G47" s="41">
        <v>1154213</v>
      </c>
      <c r="H47" s="41">
        <v>1363918</v>
      </c>
      <c r="I47" s="41">
        <v>3698719</v>
      </c>
      <c r="J47" s="43">
        <v>16067773</v>
      </c>
      <c r="K47" s="43">
        <v>13855623</v>
      </c>
    </row>
    <row r="48" spans="1:11" x14ac:dyDescent="0.5">
      <c r="A48" s="16" t="s">
        <v>96</v>
      </c>
      <c r="B48" s="41">
        <v>106884</v>
      </c>
      <c r="C48" s="41">
        <v>104477</v>
      </c>
      <c r="D48" s="41">
        <v>127747</v>
      </c>
      <c r="E48" s="41">
        <v>80035</v>
      </c>
      <c r="F48" s="41">
        <v>115926</v>
      </c>
      <c r="G48" s="41">
        <v>140647</v>
      </c>
      <c r="H48" s="41">
        <v>155681</v>
      </c>
      <c r="I48" s="41">
        <v>207185</v>
      </c>
      <c r="J48" s="43">
        <v>265639</v>
      </c>
      <c r="K48" s="43">
        <v>429046</v>
      </c>
    </row>
    <row r="49" spans="1:11" ht="31.5" x14ac:dyDescent="0.5">
      <c r="A49" s="16" t="s">
        <v>439</v>
      </c>
      <c r="B49" s="41" t="s">
        <v>14</v>
      </c>
      <c r="C49" s="41" t="s">
        <v>14</v>
      </c>
      <c r="D49" s="41" t="s">
        <v>14</v>
      </c>
      <c r="E49" s="41" t="s">
        <v>14</v>
      </c>
      <c r="F49" s="41" t="s">
        <v>14</v>
      </c>
      <c r="G49" s="41" t="s">
        <v>14</v>
      </c>
      <c r="H49" s="41" t="s">
        <v>14</v>
      </c>
      <c r="I49" s="41" t="s">
        <v>14</v>
      </c>
      <c r="J49" s="41" t="s">
        <v>14</v>
      </c>
      <c r="K49" s="43">
        <v>1441173</v>
      </c>
    </row>
    <row r="50" spans="1:11" x14ac:dyDescent="0.5">
      <c r="A50" s="16" t="s">
        <v>102</v>
      </c>
      <c r="B50" s="41" t="s">
        <v>14</v>
      </c>
      <c r="C50" s="41" t="s">
        <v>14</v>
      </c>
      <c r="D50" s="41" t="s">
        <v>14</v>
      </c>
      <c r="E50" s="41" t="s">
        <v>14</v>
      </c>
      <c r="F50" s="41" t="s">
        <v>14</v>
      </c>
      <c r="G50" s="41" t="s">
        <v>14</v>
      </c>
      <c r="H50" s="41">
        <v>1761473</v>
      </c>
      <c r="I50" s="41">
        <v>1837033</v>
      </c>
      <c r="J50" s="43">
        <v>1892739</v>
      </c>
      <c r="K50" s="43">
        <v>1897095</v>
      </c>
    </row>
    <row r="51" spans="1:11" ht="31.5" customHeight="1" x14ac:dyDescent="0.5">
      <c r="A51" s="16" t="s">
        <v>103</v>
      </c>
      <c r="B51" s="41" t="s">
        <v>14</v>
      </c>
      <c r="C51" s="41" t="s">
        <v>14</v>
      </c>
      <c r="D51" s="41" t="s">
        <v>14</v>
      </c>
      <c r="E51" s="41" t="s">
        <v>14</v>
      </c>
      <c r="F51" s="41">
        <v>462647</v>
      </c>
      <c r="G51" s="41">
        <v>1173250</v>
      </c>
      <c r="H51" s="41">
        <v>1023250</v>
      </c>
      <c r="I51" s="41">
        <v>508250</v>
      </c>
      <c r="J51" s="113">
        <v>0</v>
      </c>
      <c r="K51" s="113">
        <v>200000</v>
      </c>
    </row>
    <row r="52" spans="1:11" ht="31.5" customHeight="1" x14ac:dyDescent="0.5">
      <c r="A52" s="16" t="s">
        <v>104</v>
      </c>
      <c r="B52" s="41">
        <v>1359624</v>
      </c>
      <c r="C52" s="41">
        <v>1659093</v>
      </c>
      <c r="D52" s="41">
        <v>2542544</v>
      </c>
      <c r="E52" s="41">
        <v>2710749</v>
      </c>
      <c r="F52" s="41">
        <v>2266517</v>
      </c>
      <c r="G52" s="41">
        <v>2325807</v>
      </c>
      <c r="H52" s="41">
        <v>2189579</v>
      </c>
      <c r="I52" s="41">
        <v>3598255</v>
      </c>
      <c r="J52" s="43">
        <v>4827535</v>
      </c>
      <c r="K52" s="43">
        <v>7561641</v>
      </c>
    </row>
    <row r="53" spans="1:11" ht="31.5" customHeight="1" x14ac:dyDescent="0.5">
      <c r="A53" s="16" t="s">
        <v>105</v>
      </c>
      <c r="B53" s="41">
        <v>112139</v>
      </c>
      <c r="C53" s="41">
        <v>669551</v>
      </c>
      <c r="D53" s="41">
        <v>531697</v>
      </c>
      <c r="E53" s="41">
        <v>5628</v>
      </c>
      <c r="F53" s="41">
        <v>1051558</v>
      </c>
      <c r="G53" s="41">
        <v>564086</v>
      </c>
      <c r="H53" s="41">
        <v>958376</v>
      </c>
      <c r="I53" s="41">
        <v>1961259</v>
      </c>
      <c r="J53" s="43">
        <v>1862691</v>
      </c>
      <c r="K53" s="43">
        <v>2598191</v>
      </c>
    </row>
    <row r="54" spans="1:11" ht="31.5" customHeight="1" x14ac:dyDescent="0.5">
      <c r="A54" s="16" t="s">
        <v>106</v>
      </c>
      <c r="B54" s="41">
        <v>199393</v>
      </c>
      <c r="C54" s="41">
        <v>355223</v>
      </c>
      <c r="D54" s="41">
        <v>1084761</v>
      </c>
      <c r="E54" s="41">
        <v>106305</v>
      </c>
      <c r="F54" s="41">
        <v>479562</v>
      </c>
      <c r="G54" s="41">
        <v>237798</v>
      </c>
      <c r="H54" s="41">
        <v>484599</v>
      </c>
      <c r="I54" s="41">
        <v>1249040</v>
      </c>
      <c r="J54" s="43">
        <v>1080792</v>
      </c>
      <c r="K54" s="43">
        <v>1014105</v>
      </c>
    </row>
    <row r="55" spans="1:11" ht="31.5" customHeight="1" x14ac:dyDescent="0.5">
      <c r="A55" s="16" t="s">
        <v>98</v>
      </c>
      <c r="B55" s="41" t="s">
        <v>14</v>
      </c>
      <c r="C55" s="41" t="s">
        <v>14</v>
      </c>
      <c r="D55" s="41" t="s">
        <v>14</v>
      </c>
      <c r="E55" s="41">
        <v>63603</v>
      </c>
      <c r="F55" s="41">
        <v>15962</v>
      </c>
      <c r="G55" s="41">
        <v>16162</v>
      </c>
      <c r="H55" s="41">
        <v>16616</v>
      </c>
      <c r="I55" s="41">
        <v>5931</v>
      </c>
      <c r="J55" s="43">
        <v>5941</v>
      </c>
      <c r="K55" s="43">
        <v>7403</v>
      </c>
    </row>
    <row r="56" spans="1:11" x14ac:dyDescent="0.5">
      <c r="A56" s="16" t="s">
        <v>107</v>
      </c>
      <c r="B56" s="41">
        <v>16821</v>
      </c>
      <c r="C56" s="41">
        <v>249499</v>
      </c>
      <c r="D56" s="41">
        <v>287547</v>
      </c>
      <c r="E56" s="41">
        <v>343259</v>
      </c>
      <c r="F56" s="41">
        <v>172739</v>
      </c>
      <c r="G56" s="41">
        <v>172739</v>
      </c>
      <c r="H56" s="41">
        <v>172739</v>
      </c>
      <c r="I56" s="41">
        <v>172739</v>
      </c>
      <c r="J56" s="43">
        <v>172739</v>
      </c>
      <c r="K56" s="43">
        <v>172739</v>
      </c>
    </row>
    <row r="57" spans="1:11" x14ac:dyDescent="0.5">
      <c r="A57" s="17" t="s">
        <v>108</v>
      </c>
      <c r="B57" s="42">
        <f t="shared" ref="B57:H57" si="5">SUM(B47:B56)</f>
        <v>2690560</v>
      </c>
      <c r="C57" s="42">
        <f t="shared" si="5"/>
        <v>5022125</v>
      </c>
      <c r="D57" s="42">
        <f t="shared" si="5"/>
        <v>5999453</v>
      </c>
      <c r="E57" s="42">
        <f t="shared" si="5"/>
        <v>8671195</v>
      </c>
      <c r="F57" s="42">
        <f t="shared" si="5"/>
        <v>5864929</v>
      </c>
      <c r="G57" s="42">
        <f t="shared" si="5"/>
        <v>5784702</v>
      </c>
      <c r="H57" s="42">
        <f t="shared" si="5"/>
        <v>8126231</v>
      </c>
      <c r="I57" s="42">
        <v>13238411</v>
      </c>
      <c r="J57" s="45">
        <v>26175849</v>
      </c>
      <c r="K57" s="45">
        <v>29177016</v>
      </c>
    </row>
    <row r="58" spans="1:11" x14ac:dyDescent="0.5">
      <c r="A58" s="112" t="s">
        <v>109</v>
      </c>
      <c r="B58" s="42">
        <f t="shared" ref="B58:H58" si="6">B57+B44</f>
        <v>4118652</v>
      </c>
      <c r="C58" s="42">
        <f t="shared" si="6"/>
        <v>7053308</v>
      </c>
      <c r="D58" s="42">
        <f t="shared" si="6"/>
        <v>9334781</v>
      </c>
      <c r="E58" s="42">
        <f t="shared" si="6"/>
        <v>15543628</v>
      </c>
      <c r="F58" s="42">
        <f t="shared" si="6"/>
        <v>21817141</v>
      </c>
      <c r="G58" s="42">
        <f t="shared" si="6"/>
        <v>23419244</v>
      </c>
      <c r="H58" s="42">
        <f t="shared" si="6"/>
        <v>26598495</v>
      </c>
      <c r="I58" s="42">
        <v>33454734</v>
      </c>
      <c r="J58" s="45">
        <v>36414412</v>
      </c>
      <c r="K58" s="45">
        <v>44301035</v>
      </c>
    </row>
    <row r="59" spans="1:11" x14ac:dyDescent="0.5">
      <c r="A59" s="112" t="s">
        <v>110</v>
      </c>
      <c r="B59" s="42">
        <f t="shared" ref="B59:H59" si="7">B58+B34</f>
        <v>6063708</v>
      </c>
      <c r="C59" s="42">
        <f t="shared" si="7"/>
        <v>11325872</v>
      </c>
      <c r="D59" s="42">
        <f t="shared" si="7"/>
        <v>16330128</v>
      </c>
      <c r="E59" s="42">
        <f t="shared" si="7"/>
        <v>25921539</v>
      </c>
      <c r="F59" s="42">
        <f t="shared" si="7"/>
        <v>34821734</v>
      </c>
      <c r="G59" s="42">
        <f t="shared" si="7"/>
        <v>35059288</v>
      </c>
      <c r="H59" s="42">
        <f t="shared" si="7"/>
        <v>38615598</v>
      </c>
      <c r="I59" s="42">
        <v>53105216</v>
      </c>
      <c r="J59" s="45">
        <v>57440076</v>
      </c>
      <c r="K59" s="45">
        <v>70967526</v>
      </c>
    </row>
    <row r="60" spans="1:11" x14ac:dyDescent="0.5">
      <c r="J60" s="21"/>
    </row>
    <row r="61" spans="1:11" x14ac:dyDescent="0.5">
      <c r="J61" s="21"/>
    </row>
    <row r="62" spans="1:11" x14ac:dyDescent="0.5">
      <c r="J62" s="114"/>
    </row>
    <row r="63" spans="1:11" x14ac:dyDescent="0.5">
      <c r="J63" s="114"/>
    </row>
    <row r="64" spans="1:11" x14ac:dyDescent="0.5">
      <c r="J64" s="114"/>
    </row>
    <row r="65" spans="10:10" x14ac:dyDescent="0.5">
      <c r="J65" s="115"/>
    </row>
    <row r="66" spans="10:10" x14ac:dyDescent="0.5">
      <c r="J66" s="114"/>
    </row>
    <row r="67" spans="10:10" x14ac:dyDescent="0.5">
      <c r="J67" s="114"/>
    </row>
    <row r="68" spans="10:10" x14ac:dyDescent="0.5">
      <c r="J68" s="114"/>
    </row>
    <row r="69" spans="10:10" x14ac:dyDescent="0.5">
      <c r="J69" s="115"/>
    </row>
    <row r="70" spans="10:10" x14ac:dyDescent="0.5">
      <c r="J70" s="114"/>
    </row>
    <row r="71" spans="10:10" x14ac:dyDescent="0.5">
      <c r="J71" s="114"/>
    </row>
    <row r="72" spans="10:10" x14ac:dyDescent="0.5">
      <c r="J72" s="114"/>
    </row>
  </sheetData>
  <hyperlinks>
    <hyperlink ref="A1" location="'Титульный лист'!A1" display="← Обратно к содержанию" xr:uid="{00000000-0004-0000-0300-000000000000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4"/>
  <sheetViews>
    <sheetView showGridLines="0" zoomScale="70" zoomScaleNormal="70" workbookViewId="0">
      <pane xSplit="1" ySplit="3" topLeftCell="B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40" style="21" customWidth="1"/>
    <col min="2" max="2" width="21.75" style="43" customWidth="1"/>
    <col min="3" max="4" width="21.5" style="43" customWidth="1"/>
    <col min="5" max="7" width="29.75" style="43" customWidth="1"/>
    <col min="8" max="8" width="21.5625" style="43" customWidth="1"/>
    <col min="9" max="9" width="21.75" style="51" customWidth="1"/>
    <col min="10" max="10" width="21.5" style="74" customWidth="1"/>
  </cols>
  <sheetData>
    <row r="1" spans="1:10" ht="49.15" customHeight="1" x14ac:dyDescent="0.5">
      <c r="A1" s="38" t="s">
        <v>0</v>
      </c>
      <c r="I1" s="74"/>
    </row>
    <row r="2" spans="1:10" ht="27" customHeight="1" x14ac:dyDescent="0.5">
      <c r="A2" s="39" t="s">
        <v>115</v>
      </c>
      <c r="I2" s="74"/>
    </row>
    <row r="3" spans="1:10" s="7" customFormat="1" ht="63" customHeight="1" x14ac:dyDescent="0.5">
      <c r="A3" s="37" t="s">
        <v>2</v>
      </c>
      <c r="B3" s="116" t="s">
        <v>85</v>
      </c>
      <c r="C3" s="116" t="s">
        <v>86</v>
      </c>
      <c r="D3" s="116" t="s">
        <v>116</v>
      </c>
      <c r="E3" s="116" t="s">
        <v>87</v>
      </c>
      <c r="F3" s="116" t="s">
        <v>117</v>
      </c>
      <c r="G3" s="116" t="s">
        <v>438</v>
      </c>
      <c r="H3" s="116" t="s">
        <v>90</v>
      </c>
      <c r="I3" s="116" t="s">
        <v>118</v>
      </c>
      <c r="J3" s="116" t="s">
        <v>119</v>
      </c>
    </row>
    <row r="4" spans="1:10" s="7" customFormat="1" ht="31.5" customHeight="1" x14ac:dyDescent="0.5">
      <c r="A4" s="17" t="s">
        <v>120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s="7" customFormat="1" x14ac:dyDescent="0.5">
      <c r="A5" s="24" t="s">
        <v>121</v>
      </c>
      <c r="B5" s="66">
        <v>97</v>
      </c>
      <c r="C5" s="117"/>
      <c r="D5" s="117"/>
      <c r="E5" s="66">
        <v>1561723</v>
      </c>
      <c r="F5" s="66"/>
      <c r="G5" s="66"/>
      <c r="H5" s="66">
        <v>1561820</v>
      </c>
      <c r="I5" s="66">
        <v>-5776</v>
      </c>
      <c r="J5" s="66">
        <v>1556044</v>
      </c>
    </row>
    <row r="6" spans="1:10" s="9" customFormat="1" ht="31.5" customHeight="1" x14ac:dyDescent="0.5">
      <c r="A6" s="29" t="s">
        <v>122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7" customFormat="1" x14ac:dyDescent="0.5">
      <c r="A7" s="23" t="s">
        <v>123</v>
      </c>
      <c r="B7" s="48" t="s">
        <v>14</v>
      </c>
      <c r="C7" s="48" t="s">
        <v>14</v>
      </c>
      <c r="D7" s="48" t="s">
        <v>14</v>
      </c>
      <c r="E7" s="48">
        <v>878287</v>
      </c>
      <c r="F7" s="48" t="s">
        <v>14</v>
      </c>
      <c r="G7" s="48" t="s">
        <v>14</v>
      </c>
      <c r="H7" s="48">
        <v>878287</v>
      </c>
      <c r="I7" s="48">
        <v>-2919</v>
      </c>
      <c r="J7" s="65">
        <v>875358</v>
      </c>
    </row>
    <row r="8" spans="1:10" s="9" customFormat="1" x14ac:dyDescent="0.5">
      <c r="A8" s="29" t="s">
        <v>124</v>
      </c>
      <c r="B8" s="48" t="s">
        <v>14</v>
      </c>
      <c r="C8" s="48" t="s">
        <v>14</v>
      </c>
      <c r="D8" s="48" t="s">
        <v>14</v>
      </c>
      <c r="E8" s="47">
        <v>878287</v>
      </c>
      <c r="F8" s="48" t="s">
        <v>14</v>
      </c>
      <c r="G8" s="48" t="s">
        <v>14</v>
      </c>
      <c r="H8" s="47">
        <v>878287</v>
      </c>
      <c r="I8" s="47">
        <v>-2919</v>
      </c>
      <c r="J8" s="47">
        <v>875358</v>
      </c>
    </row>
    <row r="9" spans="1:10" s="9" customFormat="1" x14ac:dyDescent="0.5">
      <c r="A9" s="29" t="s">
        <v>125</v>
      </c>
      <c r="B9" s="48"/>
      <c r="C9" s="48"/>
      <c r="D9" s="48"/>
      <c r="E9" s="47"/>
      <c r="F9" s="48"/>
      <c r="G9" s="48"/>
      <c r="H9" s="47"/>
      <c r="I9" s="48"/>
      <c r="J9" s="47"/>
    </row>
    <row r="10" spans="1:10" s="7" customFormat="1" x14ac:dyDescent="0.5">
      <c r="A10" s="23" t="s">
        <v>126</v>
      </c>
      <c r="B10" s="48" t="s">
        <v>14</v>
      </c>
      <c r="C10" s="48" t="s">
        <v>14</v>
      </c>
      <c r="D10" s="48" t="s">
        <v>14</v>
      </c>
      <c r="E10" s="48">
        <v>-27300</v>
      </c>
      <c r="F10" s="48" t="s">
        <v>14</v>
      </c>
      <c r="G10" s="48" t="s">
        <v>14</v>
      </c>
      <c r="H10" s="48">
        <v>-27300</v>
      </c>
      <c r="I10" s="48" t="s">
        <v>14</v>
      </c>
      <c r="J10" s="65">
        <v>-27300</v>
      </c>
    </row>
    <row r="11" spans="1:10" s="7" customFormat="1" ht="31.5" customHeight="1" x14ac:dyDescent="0.5">
      <c r="A11" s="23" t="s">
        <v>127</v>
      </c>
      <c r="B11" s="48" t="s">
        <v>14</v>
      </c>
      <c r="C11" s="48" t="s">
        <v>14</v>
      </c>
      <c r="D11" s="48" t="s">
        <v>14</v>
      </c>
      <c r="E11" s="48">
        <v>-459056</v>
      </c>
      <c r="F11" s="48" t="s">
        <v>14</v>
      </c>
      <c r="G11" s="48" t="s">
        <v>14</v>
      </c>
      <c r="H11" s="48">
        <v>-459056</v>
      </c>
      <c r="I11" s="48" t="s">
        <v>14</v>
      </c>
      <c r="J11" s="65">
        <v>-459056</v>
      </c>
    </row>
    <row r="12" spans="1:10" s="2" customFormat="1" x14ac:dyDescent="0.5">
      <c r="A12" s="17" t="s">
        <v>128</v>
      </c>
      <c r="B12" s="51" t="s">
        <v>14</v>
      </c>
      <c r="C12" s="51" t="s">
        <v>14</v>
      </c>
      <c r="D12" s="51" t="s">
        <v>14</v>
      </c>
      <c r="E12" s="51">
        <v>-486356</v>
      </c>
      <c r="F12" s="51" t="s">
        <v>14</v>
      </c>
      <c r="G12" s="51" t="s">
        <v>14</v>
      </c>
      <c r="H12" s="51">
        <v>-486356</v>
      </c>
      <c r="I12" s="51" t="s">
        <v>14</v>
      </c>
      <c r="J12" s="51">
        <v>-486356</v>
      </c>
    </row>
    <row r="13" spans="1:10" s="9" customFormat="1" x14ac:dyDescent="0.5">
      <c r="A13" s="24" t="s">
        <v>129</v>
      </c>
      <c r="B13" s="46">
        <v>97</v>
      </c>
      <c r="C13" s="46"/>
      <c r="D13" s="46"/>
      <c r="E13" s="46">
        <v>1953654</v>
      </c>
      <c r="F13" s="46"/>
      <c r="G13" s="46" t="s">
        <v>14</v>
      </c>
      <c r="H13" s="46">
        <v>1953751</v>
      </c>
      <c r="I13" s="46">
        <v>-8695</v>
      </c>
      <c r="J13" s="46">
        <v>1945056</v>
      </c>
    </row>
    <row r="14" spans="1:10" s="7" customFormat="1" ht="31.5" customHeight="1" x14ac:dyDescent="0.5">
      <c r="A14" s="29" t="s">
        <v>122</v>
      </c>
      <c r="B14" s="48"/>
      <c r="C14" s="48"/>
      <c r="D14" s="48"/>
      <c r="E14" s="48"/>
      <c r="F14" s="48"/>
      <c r="G14" s="48"/>
      <c r="H14" s="48"/>
      <c r="I14" s="48"/>
      <c r="J14" s="47"/>
    </row>
    <row r="15" spans="1:10" s="7" customFormat="1" x14ac:dyDescent="0.5">
      <c r="A15" s="23" t="s">
        <v>123</v>
      </c>
      <c r="B15" s="48" t="s">
        <v>14</v>
      </c>
      <c r="C15" s="48" t="s">
        <v>14</v>
      </c>
      <c r="D15" s="48" t="s">
        <v>14</v>
      </c>
      <c r="E15" s="48">
        <v>2781631</v>
      </c>
      <c r="F15" s="48" t="s">
        <v>14</v>
      </c>
      <c r="G15" s="48" t="s">
        <v>14</v>
      </c>
      <c r="H15" s="48">
        <v>2781631</v>
      </c>
      <c r="I15" s="48">
        <v>-1071</v>
      </c>
      <c r="J15" s="65">
        <v>2780560</v>
      </c>
    </row>
    <row r="16" spans="1:10" s="9" customFormat="1" x14ac:dyDescent="0.5">
      <c r="A16" s="29" t="s">
        <v>124</v>
      </c>
      <c r="B16" s="48" t="s">
        <v>14</v>
      </c>
      <c r="C16" s="48" t="s">
        <v>14</v>
      </c>
      <c r="D16" s="48" t="s">
        <v>14</v>
      </c>
      <c r="E16" s="47">
        <v>2781631</v>
      </c>
      <c r="F16" s="48" t="s">
        <v>14</v>
      </c>
      <c r="G16" s="48" t="s">
        <v>14</v>
      </c>
      <c r="H16" s="47">
        <v>2781631</v>
      </c>
      <c r="I16" s="47">
        <v>-1071</v>
      </c>
      <c r="J16" s="65">
        <v>2780560</v>
      </c>
    </row>
    <row r="17" spans="1:14" s="7" customFormat="1" x14ac:dyDescent="0.5">
      <c r="A17" s="29" t="s">
        <v>125</v>
      </c>
      <c r="B17" s="48"/>
      <c r="C17" s="48"/>
      <c r="D17" s="48"/>
      <c r="E17" s="48"/>
      <c r="F17" s="48"/>
      <c r="G17" s="48"/>
      <c r="H17" s="48"/>
      <c r="I17" s="48"/>
      <c r="J17" s="65"/>
    </row>
    <row r="18" spans="1:14" s="7" customFormat="1" x14ac:dyDescent="0.5">
      <c r="A18" s="23" t="s">
        <v>130</v>
      </c>
      <c r="B18" s="48" t="s">
        <v>14</v>
      </c>
      <c r="C18" s="48" t="s">
        <v>14</v>
      </c>
      <c r="D18" s="48" t="s">
        <v>14</v>
      </c>
      <c r="E18" s="48">
        <v>-25</v>
      </c>
      <c r="F18" s="48" t="s">
        <v>14</v>
      </c>
      <c r="G18" s="48" t="s">
        <v>14</v>
      </c>
      <c r="H18" s="48">
        <v>-25</v>
      </c>
      <c r="I18" s="48">
        <v>25</v>
      </c>
      <c r="J18" s="65" t="s">
        <v>14</v>
      </c>
    </row>
    <row r="19" spans="1:14" s="7" customFormat="1" ht="31.5" customHeight="1" x14ac:dyDescent="0.5">
      <c r="A19" s="23" t="s">
        <v>127</v>
      </c>
      <c r="B19" s="48" t="s">
        <v>14</v>
      </c>
      <c r="C19" s="48" t="s">
        <v>14</v>
      </c>
      <c r="D19" s="48" t="s">
        <v>14</v>
      </c>
      <c r="E19" s="48">
        <v>-453052</v>
      </c>
      <c r="F19" s="48" t="s">
        <v>14</v>
      </c>
      <c r="G19" s="48" t="s">
        <v>14</v>
      </c>
      <c r="H19" s="48">
        <v>-453052</v>
      </c>
      <c r="I19" s="48" t="s">
        <v>14</v>
      </c>
      <c r="J19" s="65">
        <v>-453052</v>
      </c>
    </row>
    <row r="20" spans="1:14" s="2" customFormat="1" x14ac:dyDescent="0.5">
      <c r="A20" s="17" t="s">
        <v>128</v>
      </c>
      <c r="B20" s="51" t="s">
        <v>14</v>
      </c>
      <c r="C20" s="51" t="s">
        <v>14</v>
      </c>
      <c r="D20" s="51" t="s">
        <v>14</v>
      </c>
      <c r="E20" s="51">
        <v>-453077</v>
      </c>
      <c r="F20" s="51" t="s">
        <v>14</v>
      </c>
      <c r="G20" s="51" t="s">
        <v>14</v>
      </c>
      <c r="H20" s="51">
        <v>-453077</v>
      </c>
      <c r="I20" s="51">
        <v>25</v>
      </c>
      <c r="J20" s="51">
        <v>-453052</v>
      </c>
      <c r="N20" s="73"/>
    </row>
    <row r="21" spans="1:14" s="2" customFormat="1" x14ac:dyDescent="0.5">
      <c r="A21" s="22" t="s">
        <v>131</v>
      </c>
      <c r="B21" s="66">
        <v>97</v>
      </c>
      <c r="C21" s="66" t="s">
        <v>14</v>
      </c>
      <c r="D21" s="66" t="s">
        <v>14</v>
      </c>
      <c r="E21" s="66">
        <v>4282208</v>
      </c>
      <c r="F21" s="66" t="s">
        <v>14</v>
      </c>
      <c r="G21" s="66" t="s">
        <v>14</v>
      </c>
      <c r="H21" s="66">
        <v>4282305</v>
      </c>
      <c r="I21" s="66">
        <v>-9741</v>
      </c>
      <c r="J21" s="66">
        <v>4272564</v>
      </c>
    </row>
    <row r="22" spans="1:14" s="7" customFormat="1" ht="31.5" customHeight="1" x14ac:dyDescent="0.5">
      <c r="A22" s="29" t="s">
        <v>122</v>
      </c>
      <c r="B22" s="48"/>
      <c r="C22" s="48"/>
      <c r="D22" s="48"/>
      <c r="E22" s="48"/>
      <c r="F22" s="48"/>
      <c r="G22" s="48"/>
      <c r="H22" s="48"/>
      <c r="I22" s="48"/>
      <c r="J22" s="47"/>
    </row>
    <row r="23" spans="1:14" s="7" customFormat="1" x14ac:dyDescent="0.5">
      <c r="A23" s="23" t="s">
        <v>123</v>
      </c>
      <c r="B23" s="48" t="s">
        <v>14</v>
      </c>
      <c r="C23" s="48" t="s">
        <v>14</v>
      </c>
      <c r="D23" s="48" t="s">
        <v>14</v>
      </c>
      <c r="E23" s="48">
        <v>5890253</v>
      </c>
      <c r="F23" s="48" t="s">
        <v>14</v>
      </c>
      <c r="G23" s="48" t="s">
        <v>14</v>
      </c>
      <c r="H23" s="48">
        <v>5890253</v>
      </c>
      <c r="I23" s="48">
        <v>-60</v>
      </c>
      <c r="J23" s="65">
        <v>5890193</v>
      </c>
    </row>
    <row r="24" spans="1:14" s="9" customFormat="1" x14ac:dyDescent="0.5">
      <c r="A24" s="29" t="s">
        <v>124</v>
      </c>
      <c r="B24" s="48" t="s">
        <v>14</v>
      </c>
      <c r="C24" s="48" t="s">
        <v>14</v>
      </c>
      <c r="D24" s="48" t="s">
        <v>14</v>
      </c>
      <c r="E24" s="47">
        <v>5890253</v>
      </c>
      <c r="F24" s="48" t="s">
        <v>14</v>
      </c>
      <c r="G24" s="48" t="s">
        <v>14</v>
      </c>
      <c r="H24" s="47">
        <v>5890253</v>
      </c>
      <c r="I24" s="47">
        <v>-60</v>
      </c>
      <c r="J24" s="47">
        <v>5890193</v>
      </c>
    </row>
    <row r="25" spans="1:14" s="7" customFormat="1" x14ac:dyDescent="0.5">
      <c r="A25" s="29" t="s">
        <v>125</v>
      </c>
      <c r="B25" s="48"/>
      <c r="C25" s="48"/>
      <c r="D25" s="48"/>
      <c r="E25" s="48"/>
      <c r="F25" s="48"/>
      <c r="G25" s="48"/>
      <c r="H25" s="48"/>
      <c r="I25" s="48"/>
      <c r="J25" s="47"/>
    </row>
    <row r="26" spans="1:14" s="7" customFormat="1" x14ac:dyDescent="0.5">
      <c r="A26" s="23" t="s">
        <v>130</v>
      </c>
      <c r="B26" s="48" t="s">
        <v>14</v>
      </c>
      <c r="C26" s="48" t="s">
        <v>14</v>
      </c>
      <c r="D26" s="48" t="s">
        <v>14</v>
      </c>
      <c r="E26" s="48">
        <v>-9618</v>
      </c>
      <c r="F26" s="48" t="s">
        <v>14</v>
      </c>
      <c r="G26" s="48" t="s">
        <v>14</v>
      </c>
      <c r="H26" s="48">
        <v>-9618</v>
      </c>
      <c r="I26" s="48">
        <v>9618</v>
      </c>
      <c r="J26" s="48" t="s">
        <v>14</v>
      </c>
    </row>
    <row r="27" spans="1:14" s="7" customFormat="1" x14ac:dyDescent="0.5">
      <c r="A27" s="23" t="s">
        <v>132</v>
      </c>
      <c r="B27" s="48">
        <v>199903</v>
      </c>
      <c r="C27" s="48" t="s">
        <v>14</v>
      </c>
      <c r="D27" s="48" t="s">
        <v>14</v>
      </c>
      <c r="E27" s="48">
        <v>-199903</v>
      </c>
      <c r="F27" s="48" t="s">
        <v>14</v>
      </c>
      <c r="G27" s="48" t="s">
        <v>14</v>
      </c>
      <c r="H27" s="48" t="s">
        <v>14</v>
      </c>
      <c r="I27" s="48" t="s">
        <v>14</v>
      </c>
      <c r="J27" s="48" t="s">
        <v>14</v>
      </c>
    </row>
    <row r="28" spans="1:14" s="7" customFormat="1" ht="31.5" customHeight="1" x14ac:dyDescent="0.5">
      <c r="A28" s="23" t="s">
        <v>127</v>
      </c>
      <c r="B28" s="48" t="s">
        <v>14</v>
      </c>
      <c r="C28" s="48" t="s">
        <v>14</v>
      </c>
      <c r="D28" s="48" t="s">
        <v>14</v>
      </c>
      <c r="E28" s="48">
        <v>-654250</v>
      </c>
      <c r="F28" s="48" t="s">
        <v>14</v>
      </c>
      <c r="G28" s="48" t="s">
        <v>14</v>
      </c>
      <c r="H28" s="48">
        <v>-654250</v>
      </c>
      <c r="I28" s="48" t="s">
        <v>14</v>
      </c>
      <c r="J28" s="65">
        <v>-654250</v>
      </c>
    </row>
    <row r="29" spans="1:14" s="2" customFormat="1" x14ac:dyDescent="0.5">
      <c r="A29" s="17" t="s">
        <v>128</v>
      </c>
      <c r="B29" s="51" t="s">
        <v>14</v>
      </c>
      <c r="C29" s="51" t="s">
        <v>14</v>
      </c>
      <c r="D29" s="51" t="s">
        <v>14</v>
      </c>
      <c r="E29" s="51">
        <v>-863771</v>
      </c>
      <c r="F29" s="51" t="s">
        <v>14</v>
      </c>
      <c r="G29" s="51" t="s">
        <v>14</v>
      </c>
      <c r="H29" s="51">
        <v>-663868</v>
      </c>
      <c r="I29" s="51">
        <v>9618</v>
      </c>
      <c r="J29" s="51">
        <v>-654250</v>
      </c>
    </row>
    <row r="30" spans="1:14" s="2" customFormat="1" x14ac:dyDescent="0.5">
      <c r="A30" s="22" t="s">
        <v>133</v>
      </c>
      <c r="B30" s="66">
        <v>200000</v>
      </c>
      <c r="C30" s="66" t="s">
        <v>14</v>
      </c>
      <c r="D30" s="66" t="s">
        <v>14</v>
      </c>
      <c r="E30" s="66">
        <v>9308690</v>
      </c>
      <c r="F30" s="66" t="s">
        <v>14</v>
      </c>
      <c r="G30" s="66" t="s">
        <v>14</v>
      </c>
      <c r="H30" s="66">
        <v>9508690</v>
      </c>
      <c r="I30" s="66">
        <v>-183</v>
      </c>
      <c r="J30" s="66">
        <v>9508507</v>
      </c>
    </row>
    <row r="31" spans="1:14" s="7" customFormat="1" ht="31.5" customHeight="1" x14ac:dyDescent="0.5">
      <c r="A31" s="23" t="s">
        <v>134</v>
      </c>
      <c r="B31" s="48" t="s">
        <v>14</v>
      </c>
      <c r="C31" s="48" t="s">
        <v>14</v>
      </c>
      <c r="D31" s="48" t="s">
        <v>14</v>
      </c>
      <c r="E31" s="48">
        <v>-2513160</v>
      </c>
      <c r="F31" s="118" t="s">
        <v>14</v>
      </c>
      <c r="G31" s="65" t="s">
        <v>14</v>
      </c>
      <c r="H31" s="48">
        <v>-2513160</v>
      </c>
      <c r="I31" s="48" t="s">
        <v>14</v>
      </c>
      <c r="J31" s="65">
        <v>-2513160</v>
      </c>
    </row>
    <row r="32" spans="1:14" s="2" customFormat="1" ht="31.5" customHeight="1" x14ac:dyDescent="0.5">
      <c r="A32" s="22" t="s">
        <v>135</v>
      </c>
      <c r="B32" s="66">
        <v>200000</v>
      </c>
      <c r="C32" s="66" t="s">
        <v>14</v>
      </c>
      <c r="D32" s="66" t="s">
        <v>14</v>
      </c>
      <c r="E32" s="66">
        <v>6795530</v>
      </c>
      <c r="F32" s="66" t="s">
        <v>14</v>
      </c>
      <c r="G32" s="66" t="s">
        <v>14</v>
      </c>
      <c r="H32" s="66">
        <v>6995530</v>
      </c>
      <c r="I32" s="66">
        <v>-183</v>
      </c>
      <c r="J32" s="66">
        <v>6995347</v>
      </c>
    </row>
    <row r="33" spans="1:11" s="2" customFormat="1" ht="31.5" customHeight="1" x14ac:dyDescent="0.5">
      <c r="A33" s="17" t="s">
        <v>122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1" s="7" customFormat="1" x14ac:dyDescent="0.5">
      <c r="A34" s="23" t="s">
        <v>136</v>
      </c>
      <c r="B34" s="48" t="s">
        <v>14</v>
      </c>
      <c r="C34" s="48" t="s">
        <v>14</v>
      </c>
      <c r="D34" s="48" t="s">
        <v>14</v>
      </c>
      <c r="E34" s="48">
        <v>3976571</v>
      </c>
      <c r="F34" s="48" t="s">
        <v>14</v>
      </c>
      <c r="G34" s="48" t="s">
        <v>14</v>
      </c>
      <c r="H34" s="48">
        <v>3976571</v>
      </c>
      <c r="I34" s="48">
        <v>-1849</v>
      </c>
      <c r="J34" s="65">
        <v>3974722</v>
      </c>
    </row>
    <row r="35" spans="1:11" s="9" customFormat="1" x14ac:dyDescent="0.5">
      <c r="A35" s="29" t="s">
        <v>124</v>
      </c>
      <c r="B35" s="47"/>
      <c r="C35" s="47"/>
      <c r="D35" s="47"/>
      <c r="E35" s="47">
        <v>3976571</v>
      </c>
      <c r="F35" s="48" t="s">
        <v>14</v>
      </c>
      <c r="G35" s="48" t="s">
        <v>14</v>
      </c>
      <c r="H35" s="47">
        <v>3976571</v>
      </c>
      <c r="I35" s="47">
        <v>-1849</v>
      </c>
      <c r="J35" s="47">
        <v>3974722</v>
      </c>
    </row>
    <row r="36" spans="1:11" s="7" customFormat="1" x14ac:dyDescent="0.5">
      <c r="A36" s="29" t="s">
        <v>125</v>
      </c>
      <c r="B36" s="48"/>
      <c r="C36" s="48"/>
      <c r="D36" s="48"/>
      <c r="E36" s="48"/>
      <c r="F36" s="48"/>
      <c r="G36" s="48"/>
      <c r="H36" s="48"/>
      <c r="I36" s="48"/>
      <c r="J36" s="47"/>
    </row>
    <row r="37" spans="1:11" s="7" customFormat="1" ht="31.5" customHeight="1" x14ac:dyDescent="0.5">
      <c r="A37" s="23" t="s">
        <v>127</v>
      </c>
      <c r="B37" s="48" t="s">
        <v>14</v>
      </c>
      <c r="C37" s="48" t="s">
        <v>14</v>
      </c>
      <c r="D37" s="48" t="s">
        <v>14</v>
      </c>
      <c r="E37" s="48">
        <v>-646490</v>
      </c>
      <c r="F37" s="48" t="s">
        <v>14</v>
      </c>
      <c r="G37" s="48" t="s">
        <v>14</v>
      </c>
      <c r="H37" s="48">
        <v>-646490</v>
      </c>
      <c r="I37" s="48" t="s">
        <v>14</v>
      </c>
      <c r="J37" s="119">
        <v>-646490</v>
      </c>
    </row>
    <row r="38" spans="1:11" s="7" customFormat="1" ht="47.25" customHeight="1" x14ac:dyDescent="0.5">
      <c r="A38" s="23" t="s">
        <v>137</v>
      </c>
      <c r="B38" s="48" t="s">
        <v>14</v>
      </c>
      <c r="C38" s="48" t="s">
        <v>14</v>
      </c>
      <c r="D38" s="48" t="s">
        <v>14</v>
      </c>
      <c r="E38" s="48" t="s">
        <v>14</v>
      </c>
      <c r="F38" s="48" t="s">
        <v>14</v>
      </c>
      <c r="G38" s="48" t="s">
        <v>14</v>
      </c>
      <c r="H38" s="48" t="s">
        <v>14</v>
      </c>
      <c r="I38" s="48">
        <v>54332</v>
      </c>
      <c r="J38" s="65">
        <v>54332</v>
      </c>
    </row>
    <row r="39" spans="1:11" s="2" customFormat="1" x14ac:dyDescent="0.5">
      <c r="A39" s="17" t="s">
        <v>128</v>
      </c>
      <c r="B39" s="51" t="s">
        <v>14</v>
      </c>
      <c r="C39" s="51" t="s">
        <v>14</v>
      </c>
      <c r="D39" s="51" t="s">
        <v>14</v>
      </c>
      <c r="E39" s="51">
        <v>-646490</v>
      </c>
      <c r="F39" s="51" t="s">
        <v>14</v>
      </c>
      <c r="G39" s="51" t="s">
        <v>14</v>
      </c>
      <c r="H39" s="51">
        <v>-646490</v>
      </c>
      <c r="I39" s="51">
        <v>54332</v>
      </c>
      <c r="J39" s="51">
        <v>-592158</v>
      </c>
    </row>
    <row r="40" spans="1:11" s="9" customFormat="1" ht="31.5" customHeight="1" x14ac:dyDescent="0.5">
      <c r="A40" s="24" t="s">
        <v>138</v>
      </c>
      <c r="B40" s="46">
        <v>200000</v>
      </c>
      <c r="C40" s="46" t="s">
        <v>14</v>
      </c>
      <c r="D40" s="46" t="s">
        <v>14</v>
      </c>
      <c r="E40" s="46">
        <v>10125611</v>
      </c>
      <c r="F40" s="46" t="s">
        <v>14</v>
      </c>
      <c r="G40" s="46" t="s">
        <v>14</v>
      </c>
      <c r="H40" s="46">
        <v>10325611</v>
      </c>
      <c r="I40" s="46">
        <v>52300</v>
      </c>
      <c r="J40" s="46">
        <v>10377911</v>
      </c>
    </row>
    <row r="41" spans="1:11" s="9" customFormat="1" ht="31.5" customHeight="1" x14ac:dyDescent="0.5">
      <c r="A41" s="29" t="s">
        <v>122</v>
      </c>
      <c r="B41" s="48"/>
      <c r="C41" s="48"/>
      <c r="D41" s="48"/>
      <c r="E41" s="48"/>
      <c r="F41" s="48"/>
      <c r="G41" s="48"/>
      <c r="H41" s="48"/>
      <c r="I41" s="48"/>
      <c r="J41" s="47"/>
    </row>
    <row r="42" spans="1:11" x14ac:dyDescent="0.5">
      <c r="A42" s="23" t="s">
        <v>123</v>
      </c>
      <c r="B42" s="48" t="s">
        <v>14</v>
      </c>
      <c r="C42" s="48" t="s">
        <v>14</v>
      </c>
      <c r="D42" s="48" t="s">
        <v>14</v>
      </c>
      <c r="E42" s="48">
        <v>2989393</v>
      </c>
      <c r="F42" s="48" t="s">
        <v>14</v>
      </c>
      <c r="G42" s="48" t="s">
        <v>14</v>
      </c>
      <c r="H42" s="48">
        <v>2989393</v>
      </c>
      <c r="I42" s="48">
        <v>-20578</v>
      </c>
      <c r="J42" s="65">
        <v>2968815</v>
      </c>
    </row>
    <row r="43" spans="1:11" s="2" customFormat="1" x14ac:dyDescent="0.5">
      <c r="A43" s="17" t="s">
        <v>124</v>
      </c>
      <c r="B43" s="51" t="s">
        <v>14</v>
      </c>
      <c r="C43" s="51" t="s">
        <v>14</v>
      </c>
      <c r="D43" s="51" t="s">
        <v>14</v>
      </c>
      <c r="E43" s="51">
        <v>2989393</v>
      </c>
      <c r="F43" s="51" t="s">
        <v>14</v>
      </c>
      <c r="G43" s="51" t="s">
        <v>14</v>
      </c>
      <c r="H43" s="51">
        <v>2989393</v>
      </c>
      <c r="I43" s="51">
        <v>-20578</v>
      </c>
      <c r="J43" s="51">
        <v>2968815</v>
      </c>
    </row>
    <row r="44" spans="1:11" x14ac:dyDescent="0.5">
      <c r="A44" s="29" t="s">
        <v>125</v>
      </c>
      <c r="B44" s="48"/>
      <c r="C44" s="48"/>
      <c r="D44" s="48"/>
      <c r="E44" s="48"/>
      <c r="F44" s="48"/>
      <c r="G44" s="48"/>
      <c r="H44" s="48"/>
      <c r="I44" s="48"/>
      <c r="J44" s="47"/>
    </row>
    <row r="45" spans="1:11" ht="31.5" customHeight="1" x14ac:dyDescent="0.5">
      <c r="A45" s="23" t="s">
        <v>127</v>
      </c>
      <c r="B45" s="48" t="s">
        <v>14</v>
      </c>
      <c r="C45" s="48" t="s">
        <v>14</v>
      </c>
      <c r="D45" s="48" t="s">
        <v>14</v>
      </c>
      <c r="E45" s="48">
        <v>-292133</v>
      </c>
      <c r="F45" s="48" t="s">
        <v>14</v>
      </c>
      <c r="G45" s="48" t="s">
        <v>14</v>
      </c>
      <c r="H45" s="48">
        <v>-292133</v>
      </c>
      <c r="I45" s="48" t="s">
        <v>14</v>
      </c>
      <c r="J45" s="119">
        <v>-292133</v>
      </c>
    </row>
    <row r="46" spans="1:11" ht="31.5" customHeight="1" x14ac:dyDescent="0.5">
      <c r="A46" s="23" t="s">
        <v>139</v>
      </c>
      <c r="B46" s="48" t="s">
        <v>14</v>
      </c>
      <c r="C46" s="48" t="s">
        <v>14</v>
      </c>
      <c r="D46" s="48">
        <v>-50000</v>
      </c>
      <c r="E46" s="48" t="s">
        <v>14</v>
      </c>
      <c r="F46" s="48" t="s">
        <v>14</v>
      </c>
      <c r="G46" s="48" t="s">
        <v>14</v>
      </c>
      <c r="H46" s="48">
        <v>-50000</v>
      </c>
      <c r="I46" s="48" t="s">
        <v>14</v>
      </c>
      <c r="J46" s="65">
        <v>-50000</v>
      </c>
    </row>
    <row r="47" spans="1:11" x14ac:dyDescent="0.5">
      <c r="A47" s="29" t="s">
        <v>128</v>
      </c>
      <c r="B47" s="47" t="s">
        <v>14</v>
      </c>
      <c r="C47" s="48" t="s">
        <v>14</v>
      </c>
      <c r="D47" s="47">
        <v>-50000</v>
      </c>
      <c r="E47" s="47">
        <v>-292133</v>
      </c>
      <c r="F47" s="48" t="s">
        <v>14</v>
      </c>
      <c r="G47" s="48" t="s">
        <v>14</v>
      </c>
      <c r="H47" s="47">
        <v>-342133</v>
      </c>
      <c r="I47" s="47" t="s">
        <v>14</v>
      </c>
      <c r="J47" s="47">
        <v>-342133</v>
      </c>
    </row>
    <row r="48" spans="1:11" x14ac:dyDescent="0.5">
      <c r="A48" s="30" t="s">
        <v>140</v>
      </c>
      <c r="B48" s="46">
        <v>200000</v>
      </c>
      <c r="C48" s="46"/>
      <c r="D48" s="46">
        <v>-50000</v>
      </c>
      <c r="E48" s="46">
        <v>12822871</v>
      </c>
      <c r="F48" s="117" t="s">
        <v>141</v>
      </c>
      <c r="G48" s="117" t="s">
        <v>14</v>
      </c>
      <c r="H48" s="46">
        <v>12972871</v>
      </c>
      <c r="I48" s="46">
        <v>31722</v>
      </c>
      <c r="J48" s="46">
        <v>13004593</v>
      </c>
      <c r="K48" s="78"/>
    </row>
    <row r="49" spans="1:10" ht="31.5" customHeight="1" x14ac:dyDescent="0.5">
      <c r="A49" s="29" t="s">
        <v>122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s="7" customFormat="1" x14ac:dyDescent="0.5">
      <c r="A50" s="23" t="s">
        <v>123</v>
      </c>
      <c r="B50" s="48" t="s">
        <v>14</v>
      </c>
      <c r="C50" s="48" t="s">
        <v>14</v>
      </c>
      <c r="D50" s="48" t="s">
        <v>14</v>
      </c>
      <c r="E50" s="48">
        <v>2856964</v>
      </c>
      <c r="F50" s="48" t="s">
        <v>14</v>
      </c>
      <c r="G50" s="48" t="s">
        <v>14</v>
      </c>
      <c r="H50" s="48">
        <v>2856964</v>
      </c>
      <c r="I50" s="48" t="s">
        <v>142</v>
      </c>
      <c r="J50" s="65" t="s">
        <v>143</v>
      </c>
    </row>
    <row r="51" spans="1:10" s="9" customFormat="1" x14ac:dyDescent="0.5">
      <c r="A51" s="29" t="s">
        <v>124</v>
      </c>
      <c r="B51" s="48" t="s">
        <v>14</v>
      </c>
      <c r="C51" s="48" t="s">
        <v>14</v>
      </c>
      <c r="D51" s="48" t="s">
        <v>14</v>
      </c>
      <c r="E51" s="47">
        <v>2856964</v>
      </c>
      <c r="F51" s="48" t="s">
        <v>14</v>
      </c>
      <c r="G51" s="48" t="s">
        <v>14</v>
      </c>
      <c r="H51" s="47">
        <v>2856964</v>
      </c>
      <c r="I51" s="47" t="s">
        <v>142</v>
      </c>
      <c r="J51" s="51" t="s">
        <v>143</v>
      </c>
    </row>
    <row r="52" spans="1:10" x14ac:dyDescent="0.5">
      <c r="A52" s="29" t="s">
        <v>125</v>
      </c>
      <c r="B52" s="47"/>
      <c r="C52" s="47"/>
      <c r="D52" s="48"/>
      <c r="E52" s="47"/>
      <c r="F52" s="48"/>
      <c r="G52" s="48"/>
      <c r="H52" s="47"/>
      <c r="I52" s="48"/>
      <c r="J52" s="51"/>
    </row>
    <row r="53" spans="1:10" ht="31.5" customHeight="1" x14ac:dyDescent="0.5">
      <c r="A53" s="23" t="s">
        <v>144</v>
      </c>
      <c r="B53" s="48" t="s">
        <v>145</v>
      </c>
      <c r="C53" s="48">
        <v>4987500</v>
      </c>
      <c r="D53" s="48" t="s">
        <v>14</v>
      </c>
      <c r="E53" s="48" t="s">
        <v>14</v>
      </c>
      <c r="F53" s="48" t="s">
        <v>14</v>
      </c>
      <c r="G53" s="48" t="s">
        <v>14</v>
      </c>
      <c r="H53" s="48">
        <v>5000000</v>
      </c>
      <c r="I53" s="48" t="s">
        <v>14</v>
      </c>
      <c r="J53" s="65" t="s">
        <v>146</v>
      </c>
    </row>
    <row r="54" spans="1:10" ht="31.5" customHeight="1" x14ac:dyDescent="0.5">
      <c r="A54" s="23" t="s">
        <v>147</v>
      </c>
      <c r="B54" s="48" t="s">
        <v>14</v>
      </c>
      <c r="C54" s="48">
        <v>-435078</v>
      </c>
      <c r="D54" s="48" t="s">
        <v>14</v>
      </c>
      <c r="E54" s="48" t="s">
        <v>14</v>
      </c>
      <c r="F54" s="48" t="s">
        <v>14</v>
      </c>
      <c r="G54" s="48" t="s">
        <v>14</v>
      </c>
      <c r="H54" s="48">
        <v>-435078</v>
      </c>
      <c r="I54" s="48" t="s">
        <v>14</v>
      </c>
      <c r="J54" s="119" t="s">
        <v>148</v>
      </c>
    </row>
    <row r="55" spans="1:10" ht="31.5" customHeight="1" x14ac:dyDescent="0.5">
      <c r="A55" s="23" t="s">
        <v>149</v>
      </c>
      <c r="B55" s="48" t="s">
        <v>14</v>
      </c>
      <c r="C55" s="48" t="s">
        <v>14</v>
      </c>
      <c r="D55" s="48" t="s">
        <v>14</v>
      </c>
      <c r="E55" s="48" t="s">
        <v>14</v>
      </c>
      <c r="F55" s="48">
        <v>82725</v>
      </c>
      <c r="G55" s="48" t="s">
        <v>14</v>
      </c>
      <c r="H55" s="48">
        <v>82725</v>
      </c>
      <c r="I55" s="48" t="s">
        <v>14</v>
      </c>
      <c r="J55" s="65" t="s">
        <v>150</v>
      </c>
    </row>
    <row r="56" spans="1:10" ht="31.5" customHeight="1" x14ac:dyDescent="0.5">
      <c r="A56" s="23" t="s">
        <v>127</v>
      </c>
      <c r="B56" s="48" t="s">
        <v>14</v>
      </c>
      <c r="C56" s="48" t="s">
        <v>14</v>
      </c>
      <c r="D56" s="48" t="s">
        <v>14</v>
      </c>
      <c r="E56" s="65">
        <v>-13753</v>
      </c>
      <c r="F56" s="48" t="s">
        <v>14</v>
      </c>
      <c r="G56" s="48" t="s">
        <v>14</v>
      </c>
      <c r="H56" s="65">
        <v>-13753</v>
      </c>
      <c r="I56" s="48" t="s">
        <v>14</v>
      </c>
      <c r="J56" s="65" t="s">
        <v>151</v>
      </c>
    </row>
    <row r="57" spans="1:10" ht="31.5" customHeight="1" x14ac:dyDescent="0.5">
      <c r="A57" s="23" t="s">
        <v>152</v>
      </c>
      <c r="B57" s="48" t="s">
        <v>14</v>
      </c>
      <c r="C57" s="48" t="s">
        <v>14</v>
      </c>
      <c r="D57" s="48">
        <v>-1126427</v>
      </c>
      <c r="E57" s="48" t="s">
        <v>14</v>
      </c>
      <c r="F57" s="48" t="s">
        <v>14</v>
      </c>
      <c r="G57" s="48" t="s">
        <v>14</v>
      </c>
      <c r="H57" s="48">
        <v>-1126427</v>
      </c>
      <c r="I57" s="48" t="s">
        <v>153</v>
      </c>
      <c r="J57" s="65" t="s">
        <v>154</v>
      </c>
    </row>
    <row r="58" spans="1:10" ht="47.25" customHeight="1" x14ac:dyDescent="0.5">
      <c r="A58" s="23" t="s">
        <v>155</v>
      </c>
      <c r="B58" s="48" t="s">
        <v>14</v>
      </c>
      <c r="C58" s="48" t="s">
        <v>14</v>
      </c>
      <c r="D58" s="48" t="s">
        <v>14</v>
      </c>
      <c r="E58" s="48" t="s">
        <v>14</v>
      </c>
      <c r="F58" s="48" t="s">
        <v>14</v>
      </c>
      <c r="G58" s="48" t="s">
        <v>14</v>
      </c>
      <c r="H58" s="48" t="s">
        <v>14</v>
      </c>
      <c r="I58" s="48">
        <v>3</v>
      </c>
      <c r="J58" s="65">
        <v>3</v>
      </c>
    </row>
    <row r="59" spans="1:10" x14ac:dyDescent="0.5">
      <c r="A59" s="29" t="s">
        <v>128</v>
      </c>
      <c r="B59" s="47">
        <v>12500</v>
      </c>
      <c r="C59" s="47">
        <v>4552422</v>
      </c>
      <c r="D59" s="47">
        <v>-1126427</v>
      </c>
      <c r="E59" s="47">
        <v>-13753</v>
      </c>
      <c r="F59" s="47">
        <v>82725</v>
      </c>
      <c r="G59" s="47" t="s">
        <v>14</v>
      </c>
      <c r="H59" s="47">
        <v>3507467</v>
      </c>
      <c r="I59" s="47">
        <v>262778</v>
      </c>
      <c r="J59" s="47">
        <v>3770245</v>
      </c>
    </row>
    <row r="60" spans="1:10" x14ac:dyDescent="0.5">
      <c r="A60" s="30" t="s">
        <v>156</v>
      </c>
      <c r="B60" s="46">
        <v>212500</v>
      </c>
      <c r="C60" s="46">
        <f>SUM(C53:C54)</f>
        <v>4552422</v>
      </c>
      <c r="D60" s="46">
        <v>-1176427</v>
      </c>
      <c r="E60" s="46">
        <v>15666082</v>
      </c>
      <c r="F60" s="46">
        <v>82725</v>
      </c>
      <c r="G60" s="46" t="s">
        <v>14</v>
      </c>
      <c r="H60" s="46">
        <v>19337302</v>
      </c>
      <c r="I60" s="46">
        <v>313180</v>
      </c>
      <c r="J60" s="46">
        <v>19650482</v>
      </c>
    </row>
    <row r="61" spans="1:10" ht="31.5" customHeight="1" x14ac:dyDescent="0.5">
      <c r="A61" s="29" t="s">
        <v>157</v>
      </c>
      <c r="B61" s="47"/>
      <c r="C61" s="47"/>
      <c r="D61" s="47"/>
      <c r="E61" s="47"/>
      <c r="F61" s="47"/>
      <c r="G61" s="47"/>
      <c r="H61" s="47"/>
      <c r="I61" s="47"/>
      <c r="J61" s="47"/>
    </row>
    <row r="62" spans="1:10" s="7" customFormat="1" x14ac:dyDescent="0.5">
      <c r="A62" s="23" t="s">
        <v>158</v>
      </c>
      <c r="B62" s="48" t="s">
        <v>14</v>
      </c>
      <c r="C62" s="48" t="s">
        <v>14</v>
      </c>
      <c r="D62" s="48" t="s">
        <v>14</v>
      </c>
      <c r="E62" s="48">
        <v>7039362</v>
      </c>
      <c r="F62" s="48" t="s">
        <v>14</v>
      </c>
      <c r="G62" s="48" t="s">
        <v>14</v>
      </c>
      <c r="H62" s="48">
        <v>7039362</v>
      </c>
      <c r="I62" s="48">
        <v>128488</v>
      </c>
      <c r="J62" s="65">
        <v>7167850</v>
      </c>
    </row>
    <row r="63" spans="1:10" s="9" customFormat="1" x14ac:dyDescent="0.5">
      <c r="A63" s="29" t="s">
        <v>159</v>
      </c>
      <c r="B63" s="48" t="s">
        <v>14</v>
      </c>
      <c r="C63" s="48" t="s">
        <v>14</v>
      </c>
      <c r="D63" s="48" t="s">
        <v>14</v>
      </c>
      <c r="E63" s="47">
        <v>7039362</v>
      </c>
      <c r="F63" s="48" t="s">
        <v>14</v>
      </c>
      <c r="G63" s="48" t="s">
        <v>14</v>
      </c>
      <c r="H63" s="47">
        <v>7039362</v>
      </c>
      <c r="I63" s="47">
        <v>128488</v>
      </c>
      <c r="J63" s="51">
        <v>7167850</v>
      </c>
    </row>
    <row r="64" spans="1:10" x14ac:dyDescent="0.5">
      <c r="A64" s="29" t="s">
        <v>160</v>
      </c>
      <c r="B64" s="47"/>
      <c r="C64" s="47"/>
      <c r="D64" s="48"/>
      <c r="E64" s="47"/>
      <c r="F64" s="48"/>
      <c r="G64" s="48"/>
      <c r="H64" s="47"/>
      <c r="I64" s="48"/>
      <c r="J64" s="51"/>
    </row>
    <row r="65" spans="1:11" ht="31.5" customHeight="1" x14ac:dyDescent="0.5">
      <c r="A65" s="23" t="s">
        <v>161</v>
      </c>
      <c r="B65" s="48" t="s">
        <v>14</v>
      </c>
      <c r="C65" s="48" t="s">
        <v>14</v>
      </c>
      <c r="D65" s="48">
        <v>-306292</v>
      </c>
      <c r="E65" s="48" t="s">
        <v>14</v>
      </c>
      <c r="F65" s="48" t="s">
        <v>14</v>
      </c>
      <c r="G65" s="48" t="s">
        <v>14</v>
      </c>
      <c r="H65" s="48">
        <v>-306292</v>
      </c>
      <c r="I65" s="48">
        <v>-86008</v>
      </c>
      <c r="J65" s="65">
        <v>-392300</v>
      </c>
    </row>
    <row r="66" spans="1:11" ht="31.5" customHeight="1" x14ac:dyDescent="0.5">
      <c r="A66" s="23" t="s">
        <v>162</v>
      </c>
      <c r="B66" s="48" t="s">
        <v>14</v>
      </c>
      <c r="C66" s="48" t="s">
        <v>14</v>
      </c>
      <c r="D66" s="48" t="s">
        <v>14</v>
      </c>
      <c r="E66" s="48" t="s">
        <v>14</v>
      </c>
      <c r="F66" s="48" t="s">
        <v>14</v>
      </c>
      <c r="G66" s="48">
        <v>661089</v>
      </c>
      <c r="H66" s="48">
        <v>661089</v>
      </c>
      <c r="I66" s="48" t="s">
        <v>14</v>
      </c>
      <c r="J66" s="119">
        <v>661089</v>
      </c>
    </row>
    <row r="67" spans="1:11" ht="31.5" customHeight="1" x14ac:dyDescent="0.5">
      <c r="A67" s="23" t="s">
        <v>163</v>
      </c>
      <c r="B67" s="48" t="s">
        <v>14</v>
      </c>
      <c r="C67" s="48" t="s">
        <v>14</v>
      </c>
      <c r="D67" s="48" t="s">
        <v>14</v>
      </c>
      <c r="E67" s="48" t="s">
        <v>14</v>
      </c>
      <c r="F67" s="48">
        <v>52613</v>
      </c>
      <c r="G67" s="48" t="s">
        <v>14</v>
      </c>
      <c r="H67" s="48">
        <v>52613</v>
      </c>
      <c r="I67" s="48" t="s">
        <v>14</v>
      </c>
      <c r="J67" s="65">
        <v>52613</v>
      </c>
    </row>
    <row r="68" spans="1:11" ht="31.5" customHeight="1" x14ac:dyDescent="0.5">
      <c r="A68" s="23" t="s">
        <v>164</v>
      </c>
      <c r="B68" s="48" t="s">
        <v>14</v>
      </c>
      <c r="C68" s="48" t="s">
        <v>14</v>
      </c>
      <c r="D68" s="48" t="s">
        <v>14</v>
      </c>
      <c r="E68" s="65">
        <v>-473243</v>
      </c>
      <c r="F68" s="48" t="s">
        <v>14</v>
      </c>
      <c r="G68" s="48" t="s">
        <v>14</v>
      </c>
      <c r="H68" s="65">
        <v>-473243</v>
      </c>
      <c r="I68" s="48" t="s">
        <v>14</v>
      </c>
      <c r="J68" s="65">
        <v>-473243</v>
      </c>
    </row>
    <row r="69" spans="1:11" x14ac:dyDescent="0.5">
      <c r="A69" s="29" t="s">
        <v>165</v>
      </c>
      <c r="B69" s="47" t="s">
        <v>14</v>
      </c>
      <c r="C69" s="47" t="s">
        <v>14</v>
      </c>
      <c r="D69" s="47">
        <v>-306292</v>
      </c>
      <c r="E69" s="47">
        <v>-473243</v>
      </c>
      <c r="F69" s="47">
        <v>52613</v>
      </c>
      <c r="G69" s="47">
        <v>661089</v>
      </c>
      <c r="H69" s="47">
        <v>-65833</v>
      </c>
      <c r="I69" s="47">
        <v>-86008</v>
      </c>
      <c r="J69" s="47">
        <v>-151841</v>
      </c>
    </row>
    <row r="70" spans="1:11" x14ac:dyDescent="0.5">
      <c r="A70" s="30" t="s">
        <v>166</v>
      </c>
      <c r="B70" s="46">
        <v>212500</v>
      </c>
      <c r="C70" s="46">
        <v>4552422</v>
      </c>
      <c r="D70" s="46">
        <v>-1482719</v>
      </c>
      <c r="E70" s="46">
        <v>22232201</v>
      </c>
      <c r="F70" s="46">
        <v>135338</v>
      </c>
      <c r="G70" s="46">
        <v>661089</v>
      </c>
      <c r="H70" s="46">
        <v>26310831</v>
      </c>
      <c r="I70" s="46">
        <v>355660</v>
      </c>
      <c r="J70" s="46">
        <v>26666491</v>
      </c>
    </row>
    <row r="71" spans="1:11" ht="18" customHeight="1" x14ac:dyDescent="0.5">
      <c r="A71" s="4"/>
      <c r="B71" s="49"/>
      <c r="C71" s="49"/>
      <c r="D71" s="49"/>
      <c r="E71" s="49"/>
      <c r="F71" s="49"/>
      <c r="G71" s="49"/>
      <c r="H71" s="49"/>
      <c r="I71" s="49"/>
      <c r="J71" s="50"/>
    </row>
    <row r="72" spans="1:11" s="7" customFormat="1" x14ac:dyDescent="0.5">
      <c r="A72" s="21"/>
      <c r="B72" s="43"/>
      <c r="C72" s="43"/>
      <c r="D72" s="43"/>
      <c r="E72" s="43"/>
      <c r="F72" s="43"/>
      <c r="G72" s="43"/>
      <c r="H72" s="43"/>
      <c r="I72" s="43"/>
      <c r="J72" s="51"/>
    </row>
    <row r="73" spans="1:11" s="9" customFormat="1" x14ac:dyDescent="0.5">
      <c r="A73" s="21"/>
      <c r="B73" s="43"/>
      <c r="C73" s="43"/>
      <c r="D73" s="43"/>
      <c r="E73" s="43"/>
      <c r="F73" s="43"/>
      <c r="G73" s="43"/>
      <c r="H73" s="43"/>
      <c r="I73" s="43"/>
      <c r="J73" s="51"/>
    </row>
    <row r="74" spans="1:11" ht="31.5" customHeight="1" x14ac:dyDescent="0.5">
      <c r="A74" s="17" t="s">
        <v>167</v>
      </c>
      <c r="I74" s="43"/>
      <c r="J74" s="51"/>
    </row>
    <row r="75" spans="1:11" x14ac:dyDescent="0.5">
      <c r="A75" s="24" t="s">
        <v>168</v>
      </c>
      <c r="B75" s="46">
        <v>200000</v>
      </c>
      <c r="C75" s="46" t="s">
        <v>14</v>
      </c>
      <c r="D75" s="46" t="s">
        <v>14</v>
      </c>
      <c r="E75" s="46">
        <v>10125611</v>
      </c>
      <c r="F75" s="46" t="s">
        <v>14</v>
      </c>
      <c r="G75" s="46" t="s">
        <v>14</v>
      </c>
      <c r="H75" s="46">
        <v>10325611</v>
      </c>
      <c r="I75" s="46">
        <v>52300</v>
      </c>
      <c r="J75" s="46">
        <v>10377911</v>
      </c>
      <c r="K75" s="9"/>
    </row>
    <row r="76" spans="1:11" ht="31.5" customHeight="1" x14ac:dyDescent="0.5">
      <c r="A76" s="29" t="s">
        <v>122</v>
      </c>
      <c r="B76" s="48"/>
      <c r="C76" s="48"/>
      <c r="D76" s="48"/>
      <c r="E76" s="48"/>
      <c r="F76" s="48"/>
      <c r="G76" s="48"/>
      <c r="H76" s="48"/>
      <c r="I76" s="48"/>
      <c r="J76" s="47"/>
      <c r="K76" s="9"/>
    </row>
    <row r="77" spans="1:11" x14ac:dyDescent="0.5">
      <c r="A77" s="23" t="s">
        <v>23</v>
      </c>
      <c r="B77" s="48" t="s">
        <v>14</v>
      </c>
      <c r="C77" s="48" t="s">
        <v>14</v>
      </c>
      <c r="D77" s="48" t="s">
        <v>14</v>
      </c>
      <c r="E77" s="48">
        <v>-282297</v>
      </c>
      <c r="F77" s="48" t="s">
        <v>14</v>
      </c>
      <c r="G77" s="48" t="s">
        <v>14</v>
      </c>
      <c r="H77" s="48">
        <v>-282297</v>
      </c>
      <c r="I77" s="48">
        <f>-7015</f>
        <v>-7015</v>
      </c>
      <c r="J77" s="65">
        <v>-289312</v>
      </c>
      <c r="K77" s="7"/>
    </row>
    <row r="78" spans="1:11" x14ac:dyDescent="0.5">
      <c r="A78" s="29" t="s">
        <v>124</v>
      </c>
      <c r="B78" s="48" t="s">
        <v>14</v>
      </c>
      <c r="C78" s="48" t="s">
        <v>14</v>
      </c>
      <c r="D78" s="48" t="s">
        <v>14</v>
      </c>
      <c r="E78" s="47">
        <v>-282297</v>
      </c>
      <c r="F78" s="48" t="s">
        <v>14</v>
      </c>
      <c r="G78" s="48" t="s">
        <v>14</v>
      </c>
      <c r="H78" s="47">
        <v>-282297</v>
      </c>
      <c r="I78" s="47">
        <v>-7015</v>
      </c>
      <c r="J78" s="47">
        <v>-289312</v>
      </c>
      <c r="K78" s="7"/>
    </row>
    <row r="79" spans="1:11" x14ac:dyDescent="0.5">
      <c r="A79" s="29" t="s">
        <v>125</v>
      </c>
      <c r="B79" s="48"/>
      <c r="C79" s="48"/>
      <c r="D79" s="48"/>
      <c r="E79" s="48"/>
      <c r="F79" s="48"/>
      <c r="G79" s="48"/>
      <c r="H79" s="48"/>
      <c r="I79" s="48"/>
      <c r="J79" s="47"/>
      <c r="K79" s="9"/>
    </row>
    <row r="80" spans="1:11" ht="31.5" customHeight="1" x14ac:dyDescent="0.5">
      <c r="A80" s="23" t="s">
        <v>127</v>
      </c>
      <c r="B80" s="48" t="s">
        <v>14</v>
      </c>
      <c r="C80" s="48" t="s">
        <v>14</v>
      </c>
      <c r="D80" s="48" t="s">
        <v>14</v>
      </c>
      <c r="E80" s="48">
        <v>-41243</v>
      </c>
      <c r="F80" s="48" t="s">
        <v>14</v>
      </c>
      <c r="G80" s="48" t="s">
        <v>14</v>
      </c>
      <c r="H80" s="48">
        <v>-41243</v>
      </c>
      <c r="I80" s="48" t="s">
        <v>14</v>
      </c>
      <c r="J80" s="65">
        <v>-41243</v>
      </c>
      <c r="K80" s="7"/>
    </row>
    <row r="81" spans="1:11" x14ac:dyDescent="0.5">
      <c r="A81" s="29" t="s">
        <v>128</v>
      </c>
      <c r="B81" s="47" t="s">
        <v>14</v>
      </c>
      <c r="C81" s="47" t="s">
        <v>14</v>
      </c>
      <c r="D81" s="47" t="s">
        <v>14</v>
      </c>
      <c r="E81" s="47">
        <v>-41243</v>
      </c>
      <c r="F81" s="48" t="s">
        <v>14</v>
      </c>
      <c r="G81" s="48" t="s">
        <v>14</v>
      </c>
      <c r="H81" s="47">
        <v>-41243</v>
      </c>
      <c r="I81" s="47" t="s">
        <v>14</v>
      </c>
      <c r="J81" s="47">
        <v>-41243</v>
      </c>
      <c r="K81" s="7"/>
    </row>
    <row r="82" spans="1:11" x14ac:dyDescent="0.5">
      <c r="A82" s="30" t="s">
        <v>169</v>
      </c>
      <c r="B82" s="46">
        <v>200000</v>
      </c>
      <c r="C82" s="46" t="s">
        <v>14</v>
      </c>
      <c r="D82" s="46" t="s">
        <v>14</v>
      </c>
      <c r="E82" s="46">
        <v>9802071</v>
      </c>
      <c r="F82" s="46" t="s">
        <v>14</v>
      </c>
      <c r="G82" s="46" t="s">
        <v>14</v>
      </c>
      <c r="H82" s="46">
        <v>10002071</v>
      </c>
      <c r="I82" s="46">
        <v>45285</v>
      </c>
      <c r="J82" s="46">
        <v>10047356</v>
      </c>
      <c r="K82" s="9"/>
    </row>
    <row r="83" spans="1:11" x14ac:dyDescent="0.5">
      <c r="A83" s="40"/>
      <c r="B83" s="47"/>
      <c r="C83" s="47"/>
      <c r="D83" s="47"/>
      <c r="E83" s="47"/>
      <c r="F83" s="47"/>
      <c r="G83" s="47" t="s">
        <v>14</v>
      </c>
      <c r="H83" s="47"/>
      <c r="I83" s="47"/>
      <c r="J83" s="47"/>
      <c r="K83" s="9"/>
    </row>
    <row r="84" spans="1:11" x14ac:dyDescent="0.5">
      <c r="A84" s="30" t="s">
        <v>170</v>
      </c>
      <c r="B84" s="46">
        <v>200000</v>
      </c>
      <c r="C84" s="46">
        <v>-50000</v>
      </c>
      <c r="D84" s="46">
        <v>-50000</v>
      </c>
      <c r="E84" s="46">
        <v>12822871</v>
      </c>
      <c r="F84" s="46" t="s">
        <v>14</v>
      </c>
      <c r="G84" s="46" t="s">
        <v>14</v>
      </c>
      <c r="H84" s="46">
        <v>12972871</v>
      </c>
      <c r="I84" s="46">
        <v>31722</v>
      </c>
      <c r="J84" s="46">
        <v>13004593</v>
      </c>
    </row>
    <row r="85" spans="1:11" ht="31.5" customHeight="1" x14ac:dyDescent="0.5">
      <c r="A85" s="29" t="s">
        <v>122</v>
      </c>
      <c r="B85" s="48"/>
      <c r="C85" s="48"/>
      <c r="D85" s="48"/>
      <c r="E85" s="48"/>
      <c r="F85" s="48"/>
      <c r="G85" s="48"/>
      <c r="H85" s="48"/>
      <c r="I85" s="48"/>
      <c r="J85" s="47"/>
      <c r="K85" s="9"/>
    </row>
    <row r="86" spans="1:11" x14ac:dyDescent="0.5">
      <c r="A86" s="23" t="s">
        <v>23</v>
      </c>
      <c r="B86" s="48" t="s">
        <v>14</v>
      </c>
      <c r="C86" s="48" t="s">
        <v>14</v>
      </c>
      <c r="D86" s="48" t="s">
        <v>14</v>
      </c>
      <c r="E86" s="48">
        <v>-438136</v>
      </c>
      <c r="F86" s="48" t="s">
        <v>14</v>
      </c>
      <c r="G86" s="48" t="s">
        <v>14</v>
      </c>
      <c r="H86" s="48">
        <v>-438136</v>
      </c>
      <c r="I86" s="48">
        <v>-4191</v>
      </c>
      <c r="J86" s="65">
        <v>-442327</v>
      </c>
      <c r="K86" s="7"/>
    </row>
    <row r="87" spans="1:11" s="9" customFormat="1" x14ac:dyDescent="0.5">
      <c r="A87" s="29" t="s">
        <v>124</v>
      </c>
      <c r="B87" s="48" t="s">
        <v>14</v>
      </c>
      <c r="C87" s="48" t="s">
        <v>14</v>
      </c>
      <c r="D87" s="48" t="s">
        <v>14</v>
      </c>
      <c r="E87" s="47">
        <v>-438136</v>
      </c>
      <c r="F87" s="48" t="s">
        <v>14</v>
      </c>
      <c r="G87" s="48" t="s">
        <v>14</v>
      </c>
      <c r="H87" s="47">
        <v>-438136</v>
      </c>
      <c r="I87" s="47">
        <v>-4191</v>
      </c>
      <c r="J87" s="47">
        <v>-442327</v>
      </c>
      <c r="K87" s="7"/>
    </row>
    <row r="88" spans="1:11" s="9" customFormat="1" x14ac:dyDescent="0.5">
      <c r="A88" s="29" t="s">
        <v>125</v>
      </c>
      <c r="B88" s="48"/>
      <c r="C88" s="48"/>
      <c r="D88" s="48"/>
      <c r="E88" s="48"/>
      <c r="F88" s="48"/>
      <c r="G88" s="48"/>
      <c r="H88" s="48"/>
      <c r="I88" s="48"/>
      <c r="J88" s="47"/>
    </row>
    <row r="89" spans="1:11" s="7" customFormat="1" ht="31.5" customHeight="1" x14ac:dyDescent="0.5">
      <c r="A89" s="23" t="s">
        <v>127</v>
      </c>
      <c r="B89" s="48" t="s">
        <v>14</v>
      </c>
      <c r="C89" s="48" t="s">
        <v>14</v>
      </c>
      <c r="D89" s="48" t="s">
        <v>14</v>
      </c>
      <c r="E89" s="48">
        <v>-58570</v>
      </c>
      <c r="F89" s="48" t="s">
        <v>14</v>
      </c>
      <c r="G89" s="48" t="s">
        <v>14</v>
      </c>
      <c r="H89" s="48">
        <v>-58570</v>
      </c>
      <c r="I89" s="48" t="s">
        <v>14</v>
      </c>
      <c r="J89" s="65">
        <v>-58570</v>
      </c>
    </row>
    <row r="90" spans="1:11" s="7" customFormat="1" ht="31.5" customHeight="1" x14ac:dyDescent="0.5">
      <c r="A90" s="23" t="s">
        <v>139</v>
      </c>
      <c r="B90" s="48" t="s">
        <v>14</v>
      </c>
      <c r="C90" s="48">
        <v>-863652</v>
      </c>
      <c r="D90" s="48">
        <v>-863652</v>
      </c>
      <c r="E90" s="48" t="s">
        <v>14</v>
      </c>
      <c r="F90" s="48" t="s">
        <v>14</v>
      </c>
      <c r="G90" s="48" t="s">
        <v>14</v>
      </c>
      <c r="H90" s="48">
        <v>-863652</v>
      </c>
      <c r="I90" s="48" t="s">
        <v>14</v>
      </c>
      <c r="J90" s="65">
        <v>-863652</v>
      </c>
    </row>
    <row r="91" spans="1:11" s="9" customFormat="1" x14ac:dyDescent="0.5">
      <c r="A91" s="29" t="s">
        <v>128</v>
      </c>
      <c r="B91" s="47" t="s">
        <v>14</v>
      </c>
      <c r="C91" s="47">
        <v>-863652</v>
      </c>
      <c r="D91" s="47">
        <v>-863652</v>
      </c>
      <c r="E91" s="47">
        <v>-58570</v>
      </c>
      <c r="F91" s="48" t="s">
        <v>14</v>
      </c>
      <c r="G91" s="48" t="s">
        <v>14</v>
      </c>
      <c r="H91" s="47">
        <v>-922222</v>
      </c>
      <c r="I91" s="47" t="s">
        <v>14</v>
      </c>
      <c r="J91" s="47">
        <v>-922222</v>
      </c>
      <c r="K91" s="7"/>
    </row>
    <row r="92" spans="1:11" s="7" customFormat="1" x14ac:dyDescent="0.5">
      <c r="A92" s="30" t="s">
        <v>171</v>
      </c>
      <c r="B92" s="46">
        <v>200000</v>
      </c>
      <c r="C92" s="46">
        <v>-913652</v>
      </c>
      <c r="D92" s="46">
        <v>-913652</v>
      </c>
      <c r="E92" s="46">
        <v>12326165</v>
      </c>
      <c r="F92" s="46" t="s">
        <v>14</v>
      </c>
      <c r="G92" s="46" t="s">
        <v>14</v>
      </c>
      <c r="H92" s="46">
        <v>11612513</v>
      </c>
      <c r="I92" s="46">
        <v>27531</v>
      </c>
      <c r="J92" s="46">
        <v>11640044</v>
      </c>
    </row>
    <row r="93" spans="1:11" s="7" customFormat="1" x14ac:dyDescent="0.5">
      <c r="A93" s="21"/>
      <c r="B93" s="43"/>
      <c r="C93" s="43"/>
      <c r="D93" s="43"/>
      <c r="E93" s="43"/>
      <c r="F93" s="43"/>
      <c r="G93" s="43"/>
      <c r="H93" s="43"/>
      <c r="I93" s="43"/>
      <c r="J93" s="51"/>
    </row>
    <row r="94" spans="1:11" s="9" customFormat="1" x14ac:dyDescent="0.5">
      <c r="A94" s="21"/>
      <c r="B94" s="43"/>
      <c r="C94" s="43"/>
      <c r="D94" s="43"/>
      <c r="E94" s="43"/>
      <c r="F94" s="43"/>
      <c r="G94" s="43"/>
      <c r="H94" s="43"/>
      <c r="I94" s="43"/>
      <c r="J94" s="51"/>
    </row>
    <row r="95" spans="1:11" s="9" customFormat="1" x14ac:dyDescent="0.5">
      <c r="A95" s="21"/>
      <c r="B95" s="43"/>
      <c r="C95" s="43"/>
      <c r="D95" s="43"/>
      <c r="E95" s="43"/>
      <c r="F95" s="43"/>
      <c r="G95" s="43"/>
      <c r="H95" s="43"/>
      <c r="I95" s="43"/>
      <c r="J95" s="51"/>
    </row>
    <row r="96" spans="1:11" ht="31.5" customHeight="1" x14ac:dyDescent="0.5">
      <c r="A96" s="17" t="s">
        <v>172</v>
      </c>
      <c r="I96" s="43"/>
      <c r="J96" s="51"/>
    </row>
    <row r="97" spans="1:11" s="9" customFormat="1" x14ac:dyDescent="0.5">
      <c r="A97" s="24" t="s">
        <v>168</v>
      </c>
      <c r="B97" s="46">
        <v>200000</v>
      </c>
      <c r="C97" s="46" t="s">
        <v>14</v>
      </c>
      <c r="D97" s="46" t="s">
        <v>14</v>
      </c>
      <c r="E97" s="46">
        <v>10125611</v>
      </c>
      <c r="F97" s="46" t="s">
        <v>14</v>
      </c>
      <c r="G97" s="46" t="s">
        <v>14</v>
      </c>
      <c r="H97" s="46">
        <v>10325611</v>
      </c>
      <c r="I97" s="46">
        <v>52300</v>
      </c>
      <c r="J97" s="46">
        <v>10377911</v>
      </c>
    </row>
    <row r="98" spans="1:11" s="7" customFormat="1" ht="31.5" customHeight="1" x14ac:dyDescent="0.5">
      <c r="A98" s="29" t="s">
        <v>122</v>
      </c>
      <c r="B98" s="48"/>
      <c r="C98" s="48"/>
      <c r="D98" s="48"/>
      <c r="E98" s="48"/>
      <c r="F98" s="48"/>
      <c r="G98" s="48"/>
      <c r="H98" s="48"/>
      <c r="I98" s="48"/>
      <c r="J98" s="47"/>
    </row>
    <row r="99" spans="1:11" s="7" customFormat="1" x14ac:dyDescent="0.5">
      <c r="A99" s="23" t="s">
        <v>23</v>
      </c>
      <c r="B99" s="48" t="s">
        <v>14</v>
      </c>
      <c r="C99" s="48" t="s">
        <v>14</v>
      </c>
      <c r="D99" s="48" t="s">
        <v>14</v>
      </c>
      <c r="E99" s="48">
        <v>482636</v>
      </c>
      <c r="F99" s="48" t="s">
        <v>14</v>
      </c>
      <c r="G99" s="48" t="s">
        <v>14</v>
      </c>
      <c r="H99" s="48">
        <v>482636</v>
      </c>
      <c r="I99" s="48">
        <v>-17711</v>
      </c>
      <c r="J99" s="65">
        <v>464925</v>
      </c>
    </row>
    <row r="100" spans="1:11" s="9" customFormat="1" x14ac:dyDescent="0.5">
      <c r="A100" s="29" t="s">
        <v>124</v>
      </c>
      <c r="B100" s="51" t="s">
        <v>14</v>
      </c>
      <c r="C100" s="51" t="s">
        <v>14</v>
      </c>
      <c r="D100" s="51" t="s">
        <v>14</v>
      </c>
      <c r="E100" s="47">
        <v>482636</v>
      </c>
      <c r="F100" s="48" t="s">
        <v>14</v>
      </c>
      <c r="G100" s="48" t="s">
        <v>14</v>
      </c>
      <c r="H100" s="47">
        <v>482636</v>
      </c>
      <c r="I100" s="47">
        <v>-17711</v>
      </c>
      <c r="J100" s="47">
        <v>464925</v>
      </c>
    </row>
    <row r="101" spans="1:11" s="7" customFormat="1" x14ac:dyDescent="0.5">
      <c r="A101" s="29" t="s">
        <v>125</v>
      </c>
      <c r="B101" s="48"/>
      <c r="C101" s="48"/>
      <c r="D101" s="48"/>
      <c r="E101" s="48"/>
      <c r="F101" s="48"/>
      <c r="G101" s="48"/>
      <c r="H101" s="48"/>
      <c r="I101" s="48"/>
      <c r="J101" s="47"/>
    </row>
    <row r="102" spans="1:11" ht="31.5" customHeight="1" x14ac:dyDescent="0.5">
      <c r="A102" s="23" t="s">
        <v>127</v>
      </c>
      <c r="B102" s="48" t="s">
        <v>14</v>
      </c>
      <c r="C102" s="48" t="s">
        <v>14</v>
      </c>
      <c r="D102" s="48" t="s">
        <v>14</v>
      </c>
      <c r="E102" s="48">
        <v>-81507</v>
      </c>
      <c r="F102" s="48" t="s">
        <v>14</v>
      </c>
      <c r="G102" s="48" t="s">
        <v>14</v>
      </c>
      <c r="H102" s="48">
        <v>-81507</v>
      </c>
      <c r="I102" s="48" t="s">
        <v>14</v>
      </c>
      <c r="J102" s="65">
        <v>-81507</v>
      </c>
    </row>
    <row r="103" spans="1:11" s="7" customFormat="1" x14ac:dyDescent="0.5">
      <c r="A103" s="29" t="s">
        <v>128</v>
      </c>
      <c r="B103" s="47" t="s">
        <v>14</v>
      </c>
      <c r="C103" s="47" t="s">
        <v>14</v>
      </c>
      <c r="D103" s="47" t="s">
        <v>14</v>
      </c>
      <c r="E103" s="47">
        <v>-81507</v>
      </c>
      <c r="F103" s="48" t="s">
        <v>14</v>
      </c>
      <c r="G103" s="48" t="s">
        <v>14</v>
      </c>
      <c r="H103" s="47">
        <v>-81507</v>
      </c>
      <c r="I103" s="47" t="s">
        <v>14</v>
      </c>
      <c r="J103" s="47">
        <v>-81507</v>
      </c>
    </row>
    <row r="104" spans="1:11" x14ac:dyDescent="0.5">
      <c r="A104" s="30" t="s">
        <v>173</v>
      </c>
      <c r="B104" s="46">
        <v>200000</v>
      </c>
      <c r="C104" s="46" t="s">
        <v>14</v>
      </c>
      <c r="D104" s="46" t="s">
        <v>14</v>
      </c>
      <c r="E104" s="46">
        <v>10526740</v>
      </c>
      <c r="F104" s="46" t="s">
        <v>14</v>
      </c>
      <c r="G104" s="46" t="s">
        <v>14</v>
      </c>
      <c r="H104" s="46">
        <v>10726740</v>
      </c>
      <c r="I104" s="46">
        <v>34589</v>
      </c>
      <c r="J104" s="46">
        <v>10761329</v>
      </c>
    </row>
    <row r="105" spans="1:11" x14ac:dyDescent="0.5">
      <c r="A105" s="40"/>
      <c r="B105" s="47"/>
      <c r="C105" s="47"/>
      <c r="D105" s="47"/>
      <c r="E105" s="47"/>
      <c r="F105" s="47"/>
      <c r="G105" s="47" t="s">
        <v>14</v>
      </c>
      <c r="H105" s="47"/>
      <c r="I105" s="47"/>
      <c r="J105" s="47"/>
    </row>
    <row r="106" spans="1:11" x14ac:dyDescent="0.5">
      <c r="A106" s="30" t="s">
        <v>170</v>
      </c>
      <c r="B106" s="46">
        <v>200000</v>
      </c>
      <c r="C106" s="46" t="s">
        <v>14</v>
      </c>
      <c r="D106" s="46">
        <v>-50000</v>
      </c>
      <c r="E106" s="46">
        <v>12822871</v>
      </c>
      <c r="F106" s="46" t="s">
        <v>14</v>
      </c>
      <c r="G106" s="46" t="s">
        <v>14</v>
      </c>
      <c r="H106" s="46">
        <v>12972871</v>
      </c>
      <c r="I106" s="46">
        <v>31722</v>
      </c>
      <c r="J106" s="46">
        <v>13004593</v>
      </c>
    </row>
    <row r="107" spans="1:11" ht="31.5" customHeight="1" x14ac:dyDescent="0.5">
      <c r="A107" s="29" t="s">
        <v>122</v>
      </c>
      <c r="B107" s="48"/>
      <c r="C107" s="48"/>
      <c r="D107" s="48"/>
      <c r="E107" s="48"/>
      <c r="F107" s="48"/>
      <c r="G107" s="48" t="s">
        <v>14</v>
      </c>
      <c r="H107" s="48"/>
      <c r="I107" s="48"/>
      <c r="J107" s="47"/>
    </row>
    <row r="108" spans="1:11" x14ac:dyDescent="0.5">
      <c r="A108" s="23" t="s">
        <v>23</v>
      </c>
      <c r="B108" s="48" t="s">
        <v>14</v>
      </c>
      <c r="C108" s="48" t="s">
        <v>14</v>
      </c>
      <c r="D108" s="48" t="s">
        <v>14</v>
      </c>
      <c r="E108" s="48">
        <v>22762</v>
      </c>
      <c r="F108" s="48" t="s">
        <v>14</v>
      </c>
      <c r="G108" s="48" t="s">
        <v>14</v>
      </c>
      <c r="H108" s="48">
        <v>22762</v>
      </c>
      <c r="I108" s="48">
        <v>-17680</v>
      </c>
      <c r="J108" s="65">
        <v>5082</v>
      </c>
    </row>
    <row r="109" spans="1:11" x14ac:dyDescent="0.5">
      <c r="A109" s="17" t="s">
        <v>124</v>
      </c>
      <c r="B109" s="51" t="s">
        <v>14</v>
      </c>
      <c r="C109" s="51" t="s">
        <v>14</v>
      </c>
      <c r="D109" s="51" t="s">
        <v>14</v>
      </c>
      <c r="E109" s="51">
        <v>22762</v>
      </c>
      <c r="F109" s="51" t="s">
        <v>14</v>
      </c>
      <c r="G109" s="51" t="s">
        <v>14</v>
      </c>
      <c r="H109" s="51">
        <v>22762</v>
      </c>
      <c r="I109" s="51">
        <v>-17680</v>
      </c>
      <c r="J109" s="51">
        <v>5082</v>
      </c>
      <c r="K109" s="2"/>
    </row>
    <row r="110" spans="1:11" x14ac:dyDescent="0.5">
      <c r="A110" s="29" t="s">
        <v>125</v>
      </c>
      <c r="B110" s="48"/>
      <c r="D110" s="48"/>
      <c r="E110" s="48"/>
      <c r="F110" s="48"/>
      <c r="G110" s="48" t="s">
        <v>14</v>
      </c>
      <c r="H110" s="48"/>
      <c r="I110" s="48"/>
      <c r="J110" s="47"/>
    </row>
    <row r="111" spans="1:11" ht="31.5" customHeight="1" x14ac:dyDescent="0.5">
      <c r="A111" s="23" t="s">
        <v>127</v>
      </c>
      <c r="B111" s="48" t="s">
        <v>14</v>
      </c>
      <c r="C111" s="48" t="s">
        <v>14</v>
      </c>
      <c r="D111" s="48" t="s">
        <v>14</v>
      </c>
      <c r="E111" s="48">
        <v>-128920</v>
      </c>
      <c r="F111" s="48" t="s">
        <v>14</v>
      </c>
      <c r="G111" s="48" t="s">
        <v>14</v>
      </c>
      <c r="H111" s="48">
        <v>-128920</v>
      </c>
      <c r="I111" s="48" t="s">
        <v>14</v>
      </c>
      <c r="J111" s="65">
        <v>-128920</v>
      </c>
    </row>
    <row r="112" spans="1:11" ht="31.5" customHeight="1" x14ac:dyDescent="0.5">
      <c r="A112" s="23" t="s">
        <v>139</v>
      </c>
      <c r="B112" s="48" t="s">
        <v>14</v>
      </c>
      <c r="C112" s="48" t="s">
        <v>14</v>
      </c>
      <c r="D112" s="48">
        <v>-1125466</v>
      </c>
      <c r="E112" s="48" t="s">
        <v>14</v>
      </c>
      <c r="F112" s="48" t="s">
        <v>14</v>
      </c>
      <c r="G112" s="48" t="s">
        <v>14</v>
      </c>
      <c r="H112" s="48">
        <v>-1125466</v>
      </c>
      <c r="I112" s="48">
        <v>261814</v>
      </c>
      <c r="J112" s="65">
        <v>-863652</v>
      </c>
    </row>
    <row r="113" spans="1:10" x14ac:dyDescent="0.5">
      <c r="A113" s="29" t="s">
        <v>128</v>
      </c>
      <c r="B113" s="47" t="s">
        <v>14</v>
      </c>
      <c r="C113" s="47" t="s">
        <v>14</v>
      </c>
      <c r="D113" s="47">
        <v>-1125466</v>
      </c>
      <c r="E113" s="47">
        <v>-128920</v>
      </c>
      <c r="F113" s="51" t="s">
        <v>14</v>
      </c>
      <c r="G113" s="51" t="s">
        <v>14</v>
      </c>
      <c r="H113" s="47">
        <v>-1254386</v>
      </c>
      <c r="I113" s="47">
        <v>261814</v>
      </c>
      <c r="J113" s="47">
        <v>-992572</v>
      </c>
    </row>
    <row r="114" spans="1:10" x14ac:dyDescent="0.5">
      <c r="A114" s="30" t="s">
        <v>174</v>
      </c>
      <c r="B114" s="46">
        <v>200000</v>
      </c>
      <c r="C114" s="46" t="s">
        <v>14</v>
      </c>
      <c r="D114" s="46">
        <v>-1175466</v>
      </c>
      <c r="E114" s="46">
        <v>12716713</v>
      </c>
      <c r="F114" s="46" t="s">
        <v>14</v>
      </c>
      <c r="G114" s="46" t="s">
        <v>14</v>
      </c>
      <c r="H114" s="46">
        <v>11741247</v>
      </c>
      <c r="I114" s="46">
        <v>275856</v>
      </c>
      <c r="J114" s="46">
        <v>12017103</v>
      </c>
    </row>
    <row r="116" spans="1:10" x14ac:dyDescent="0.5">
      <c r="A116" s="30" t="s">
        <v>175</v>
      </c>
      <c r="B116" s="46">
        <v>212500</v>
      </c>
      <c r="C116" s="46">
        <v>4552422</v>
      </c>
      <c r="D116" s="46">
        <v>-1176427</v>
      </c>
      <c r="E116" s="46">
        <v>15666082</v>
      </c>
      <c r="F116" s="46">
        <v>82725</v>
      </c>
      <c r="G116" s="46" t="s">
        <v>14</v>
      </c>
      <c r="H116" s="46">
        <v>19337302</v>
      </c>
      <c r="I116" s="46">
        <v>313180</v>
      </c>
      <c r="J116" s="46">
        <v>19650482</v>
      </c>
    </row>
    <row r="117" spans="1:10" ht="31.5" customHeight="1" x14ac:dyDescent="0.5">
      <c r="A117" s="29" t="s">
        <v>122</v>
      </c>
      <c r="B117" s="48"/>
      <c r="C117" s="48"/>
      <c r="D117" s="48"/>
      <c r="E117" s="48"/>
      <c r="F117" s="48"/>
      <c r="G117" s="48" t="s">
        <v>14</v>
      </c>
      <c r="H117" s="48"/>
      <c r="I117" s="48"/>
      <c r="J117" s="47"/>
    </row>
    <row r="118" spans="1:10" x14ac:dyDescent="0.5">
      <c r="A118" s="23" t="s">
        <v>23</v>
      </c>
      <c r="B118" s="48" t="s">
        <v>14</v>
      </c>
      <c r="C118" s="48" t="s">
        <v>14</v>
      </c>
      <c r="D118" s="48" t="s">
        <v>14</v>
      </c>
      <c r="E118" s="48">
        <v>1395354</v>
      </c>
      <c r="F118" s="48" t="s">
        <v>14</v>
      </c>
      <c r="G118" s="48" t="s">
        <v>14</v>
      </c>
      <c r="H118" s="48">
        <v>1395354</v>
      </c>
      <c r="I118" s="65">
        <v>22620</v>
      </c>
      <c r="J118" s="65">
        <v>1417974</v>
      </c>
    </row>
    <row r="119" spans="1:10" x14ac:dyDescent="0.5">
      <c r="A119" s="17" t="s">
        <v>124</v>
      </c>
      <c r="B119" s="51" t="s">
        <v>14</v>
      </c>
      <c r="C119" s="51" t="s">
        <v>14</v>
      </c>
      <c r="D119" s="51" t="s">
        <v>14</v>
      </c>
      <c r="E119" s="51">
        <v>1395354</v>
      </c>
      <c r="F119" s="51" t="s">
        <v>14</v>
      </c>
      <c r="G119" s="51" t="s">
        <v>14</v>
      </c>
      <c r="H119" s="51">
        <v>1395354</v>
      </c>
      <c r="I119" s="51">
        <v>22620</v>
      </c>
      <c r="J119" s="51">
        <v>1417974</v>
      </c>
    </row>
    <row r="120" spans="1:10" x14ac:dyDescent="0.5">
      <c r="A120" s="29" t="s">
        <v>125</v>
      </c>
      <c r="B120" s="48"/>
      <c r="D120" s="48"/>
      <c r="E120" s="48"/>
      <c r="F120" s="48"/>
      <c r="G120" s="48" t="s">
        <v>14</v>
      </c>
      <c r="H120" s="48"/>
      <c r="I120" s="48"/>
      <c r="J120" s="47"/>
    </row>
    <row r="121" spans="1:10" s="2" customFormat="1" ht="31.5" customHeight="1" x14ac:dyDescent="0.5">
      <c r="A121" s="16" t="s">
        <v>163</v>
      </c>
      <c r="B121" s="51" t="s">
        <v>14</v>
      </c>
      <c r="C121" s="51" t="s">
        <v>14</v>
      </c>
      <c r="D121" s="51" t="s">
        <v>14</v>
      </c>
      <c r="E121" s="48" t="s">
        <v>14</v>
      </c>
      <c r="F121" s="48">
        <v>75387</v>
      </c>
      <c r="G121" s="48" t="s">
        <v>14</v>
      </c>
      <c r="H121" s="48">
        <v>75387</v>
      </c>
      <c r="I121" s="48" t="s">
        <v>14</v>
      </c>
      <c r="J121" s="48">
        <v>75387</v>
      </c>
    </row>
    <row r="122" spans="1:10" ht="31.5" customHeight="1" x14ac:dyDescent="0.5">
      <c r="A122" s="23" t="s">
        <v>127</v>
      </c>
      <c r="B122" s="48" t="s">
        <v>14</v>
      </c>
      <c r="C122" s="48" t="s">
        <v>14</v>
      </c>
      <c r="D122" s="48" t="s">
        <v>14</v>
      </c>
      <c r="E122" s="48">
        <v>-118179</v>
      </c>
      <c r="F122" s="48" t="s">
        <v>14</v>
      </c>
      <c r="G122" s="48" t="s">
        <v>14</v>
      </c>
      <c r="H122" s="48">
        <v>-118179</v>
      </c>
      <c r="I122" s="48" t="s">
        <v>14</v>
      </c>
      <c r="J122" s="65">
        <v>-118179</v>
      </c>
    </row>
    <row r="123" spans="1:10" x14ac:dyDescent="0.5">
      <c r="A123" s="29" t="s">
        <v>128</v>
      </c>
      <c r="B123" s="47" t="s">
        <v>14</v>
      </c>
      <c r="C123" s="47"/>
      <c r="D123" s="48" t="s">
        <v>14</v>
      </c>
      <c r="E123" s="51">
        <v>-118179</v>
      </c>
      <c r="F123" s="51">
        <v>75387</v>
      </c>
      <c r="G123" s="51" t="s">
        <v>14</v>
      </c>
      <c r="H123" s="47">
        <v>-42792</v>
      </c>
      <c r="I123" s="47"/>
      <c r="J123" s="47">
        <v>-42792</v>
      </c>
    </row>
    <row r="124" spans="1:10" x14ac:dyDescent="0.5">
      <c r="A124" s="30" t="s">
        <v>176</v>
      </c>
      <c r="B124" s="46">
        <v>212500</v>
      </c>
      <c r="C124" s="46">
        <v>4552422</v>
      </c>
      <c r="D124" s="46">
        <v>-1176427</v>
      </c>
      <c r="E124" s="46">
        <v>16943257</v>
      </c>
      <c r="F124" s="46">
        <v>158112</v>
      </c>
      <c r="G124" s="46" t="s">
        <v>14</v>
      </c>
      <c r="H124" s="46">
        <v>20689864</v>
      </c>
      <c r="I124" s="46">
        <v>335800</v>
      </c>
      <c r="J124" s="46">
        <v>21025664</v>
      </c>
    </row>
  </sheetData>
  <hyperlinks>
    <hyperlink ref="A1" location="'Титульный лист'!A1" display="← Обратно к содержанию" xr:uid="{00000000-0004-0000-0400-000000000000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1"/>
  <sheetViews>
    <sheetView showGridLines="0" zoomScale="70" zoomScaleNormal="70" workbookViewId="0">
      <pane xSplit="1" ySplit="3" topLeftCell="B5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8" x14ac:dyDescent="0.55000000000000004"/>
  <cols>
    <col min="1" max="1" width="39.5625" style="4" customWidth="1"/>
    <col min="2" max="11" width="11.75" style="4" customWidth="1"/>
    <col min="12" max="12" width="11.75" style="1" customWidth="1"/>
    <col min="13" max="13" width="11" style="1" customWidth="1"/>
    <col min="14" max="16384" width="11" style="1"/>
  </cols>
  <sheetData>
    <row r="1" spans="1:13" ht="46.5" customHeight="1" x14ac:dyDescent="0.55000000000000004">
      <c r="A1" s="3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27" customHeight="1" x14ac:dyDescent="0.55000000000000004">
      <c r="A2" s="39" t="s">
        <v>177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s="7" customFormat="1" ht="15.75" customHeight="1" x14ac:dyDescent="0.5">
      <c r="A3" s="37" t="s">
        <v>2</v>
      </c>
      <c r="B3" s="70">
        <v>2019</v>
      </c>
      <c r="C3" s="70">
        <v>2020</v>
      </c>
      <c r="D3" s="70">
        <v>2021</v>
      </c>
      <c r="E3" s="70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69" t="s">
        <v>7</v>
      </c>
      <c r="M3" s="69">
        <v>2025</v>
      </c>
    </row>
    <row r="4" spans="1:13" s="7" customFormat="1" ht="31.5" customHeight="1" x14ac:dyDescent="0.5">
      <c r="A4" s="120" t="s">
        <v>178</v>
      </c>
      <c r="B4" s="121"/>
      <c r="C4" s="121"/>
      <c r="D4" s="122"/>
      <c r="E4" s="122"/>
      <c r="F4" s="122"/>
      <c r="G4" s="122"/>
      <c r="H4" s="122"/>
      <c r="I4" s="122"/>
      <c r="J4" s="122"/>
      <c r="K4" s="122"/>
      <c r="M4" s="122"/>
    </row>
    <row r="5" spans="1:13" s="2" customFormat="1" ht="15.75" customHeight="1" x14ac:dyDescent="0.5">
      <c r="A5" s="123" t="s">
        <v>23</v>
      </c>
      <c r="B5" s="124">
        <v>875368</v>
      </c>
      <c r="C5" s="124">
        <v>2780560</v>
      </c>
      <c r="D5" s="124">
        <v>3377033</v>
      </c>
      <c r="E5" s="124">
        <v>3974722</v>
      </c>
      <c r="F5" s="124">
        <v>-289312</v>
      </c>
      <c r="G5" s="124">
        <v>464925</v>
      </c>
      <c r="H5" s="124">
        <v>2968815</v>
      </c>
      <c r="I5" s="124">
        <v>-442327</v>
      </c>
      <c r="J5" s="124">
        <v>5082</v>
      </c>
      <c r="K5" s="124">
        <v>2875644</v>
      </c>
      <c r="L5" s="125">
        <v>1417974</v>
      </c>
      <c r="M5" s="125">
        <v>7167850</v>
      </c>
    </row>
    <row r="6" spans="1:13" s="7" customFormat="1" ht="15.75" customHeight="1" x14ac:dyDescent="0.5">
      <c r="A6" s="10" t="s">
        <v>179</v>
      </c>
      <c r="B6" s="59"/>
      <c r="C6" s="59"/>
      <c r="D6" s="59"/>
      <c r="E6" s="59"/>
      <c r="F6" s="59"/>
      <c r="G6" s="53"/>
      <c r="H6" s="59"/>
      <c r="I6" s="53"/>
      <c r="J6" s="53"/>
      <c r="K6" s="59"/>
      <c r="L6" s="77"/>
      <c r="M6" s="59"/>
    </row>
    <row r="7" spans="1:13" s="7" customFormat="1" ht="15.75" customHeight="1" x14ac:dyDescent="0.5">
      <c r="A7" s="10" t="s">
        <v>22</v>
      </c>
      <c r="B7" s="59">
        <v>199319</v>
      </c>
      <c r="C7" s="59">
        <v>745295</v>
      </c>
      <c r="D7" s="59">
        <v>891048</v>
      </c>
      <c r="E7" s="59">
        <v>1062598</v>
      </c>
      <c r="F7" s="59">
        <v>40447</v>
      </c>
      <c r="G7" s="59">
        <v>224691</v>
      </c>
      <c r="H7" s="59">
        <v>1477576</v>
      </c>
      <c r="I7" s="59">
        <v>-79565</v>
      </c>
      <c r="J7" s="59">
        <v>600336</v>
      </c>
      <c r="K7" s="59">
        <v>1719875</v>
      </c>
      <c r="L7" s="77">
        <v>556646</v>
      </c>
      <c r="M7" s="77">
        <v>2586254</v>
      </c>
    </row>
    <row r="8" spans="1:13" s="7" customFormat="1" ht="47.25" customHeight="1" x14ac:dyDescent="0.5">
      <c r="A8" s="10" t="s">
        <v>180</v>
      </c>
      <c r="B8" s="59">
        <v>169109</v>
      </c>
      <c r="C8" s="59">
        <v>280548</v>
      </c>
      <c r="D8" s="59">
        <v>406401</v>
      </c>
      <c r="E8" s="59">
        <v>603289</v>
      </c>
      <c r="F8" s="59">
        <v>171164</v>
      </c>
      <c r="G8" s="59">
        <v>378538</v>
      </c>
      <c r="H8" s="59">
        <v>966435</v>
      </c>
      <c r="I8" s="59">
        <v>224437</v>
      </c>
      <c r="J8" s="59">
        <v>483510</v>
      </c>
      <c r="K8" s="59">
        <v>1053830</v>
      </c>
      <c r="L8" s="77">
        <v>651126.62139421992</v>
      </c>
      <c r="M8" s="77">
        <v>1364656</v>
      </c>
    </row>
    <row r="9" spans="1:13" s="7" customFormat="1" ht="15.75" customHeight="1" x14ac:dyDescent="0.5">
      <c r="A9" s="10" t="s">
        <v>20</v>
      </c>
      <c r="B9" s="59">
        <v>196609</v>
      </c>
      <c r="C9" s="59">
        <v>203120</v>
      </c>
      <c r="D9" s="59">
        <v>375124</v>
      </c>
      <c r="E9" s="59">
        <v>379919</v>
      </c>
      <c r="F9" s="59">
        <v>198620</v>
      </c>
      <c r="G9" s="59">
        <v>477550</v>
      </c>
      <c r="H9" s="59">
        <v>1155353</v>
      </c>
      <c r="I9" s="59">
        <v>486338</v>
      </c>
      <c r="J9" s="59">
        <v>1007518</v>
      </c>
      <c r="K9" s="59">
        <v>2485846</v>
      </c>
      <c r="L9" s="77">
        <v>2156532.2248903769</v>
      </c>
      <c r="M9" s="77">
        <v>4988062</v>
      </c>
    </row>
    <row r="10" spans="1:13" s="7" customFormat="1" ht="31.5" customHeight="1" x14ac:dyDescent="0.5">
      <c r="A10" s="10" t="s">
        <v>13</v>
      </c>
      <c r="B10" s="59" t="s">
        <v>14</v>
      </c>
      <c r="C10" s="59" t="s">
        <v>14</v>
      </c>
      <c r="D10" s="59" t="s">
        <v>14</v>
      </c>
      <c r="E10" s="59" t="s">
        <v>14</v>
      </c>
      <c r="F10" s="59">
        <v>134</v>
      </c>
      <c r="G10" s="59">
        <v>3364</v>
      </c>
      <c r="H10" s="59">
        <v>29396</v>
      </c>
      <c r="I10" s="59">
        <v>11567</v>
      </c>
      <c r="J10" s="59">
        <v>26781</v>
      </c>
      <c r="K10" s="59">
        <v>27344</v>
      </c>
      <c r="L10" s="77">
        <v>57352.379480900003</v>
      </c>
      <c r="M10" s="77">
        <v>232357</v>
      </c>
    </row>
    <row r="11" spans="1:13" s="7" customFormat="1" ht="47.25" customHeight="1" x14ac:dyDescent="0.5">
      <c r="A11" s="10" t="s">
        <v>181</v>
      </c>
      <c r="B11" s="59">
        <v>6150</v>
      </c>
      <c r="C11" s="59">
        <v>174797</v>
      </c>
      <c r="D11" s="59">
        <v>994748</v>
      </c>
      <c r="E11" s="59">
        <v>272524</v>
      </c>
      <c r="F11" s="59">
        <v>-6410</v>
      </c>
      <c r="G11" s="59">
        <v>-46550</v>
      </c>
      <c r="H11" s="59">
        <v>769789</v>
      </c>
      <c r="I11" s="59">
        <v>-55207</v>
      </c>
      <c r="J11" s="59">
        <v>-45032</v>
      </c>
      <c r="K11" s="59">
        <v>589773</v>
      </c>
      <c r="L11" s="77">
        <v>46787.167290845588</v>
      </c>
      <c r="M11" s="77">
        <v>-197129</v>
      </c>
    </row>
    <row r="12" spans="1:13" s="7" customFormat="1" ht="31.5" customHeight="1" x14ac:dyDescent="0.5">
      <c r="A12" s="10" t="s">
        <v>182</v>
      </c>
      <c r="B12" s="59">
        <v>79258</v>
      </c>
      <c r="C12" s="59">
        <v>86188</v>
      </c>
      <c r="D12" s="59">
        <v>69443</v>
      </c>
      <c r="E12" s="59">
        <v>66926</v>
      </c>
      <c r="F12" s="59">
        <v>6204</v>
      </c>
      <c r="G12" s="59">
        <v>15977</v>
      </c>
      <c r="H12" s="59">
        <v>59171</v>
      </c>
      <c r="I12" s="59">
        <v>13647</v>
      </c>
      <c r="J12" s="59">
        <v>22725</v>
      </c>
      <c r="K12" s="59">
        <v>115563</v>
      </c>
      <c r="L12" s="77">
        <v>70747.446789999987</v>
      </c>
      <c r="M12" s="77">
        <v>151936</v>
      </c>
    </row>
    <row r="13" spans="1:13" s="7" customFormat="1" ht="15.75" customHeight="1" x14ac:dyDescent="0.5">
      <c r="A13" s="10" t="s">
        <v>183</v>
      </c>
      <c r="B13" s="59" t="s">
        <v>14</v>
      </c>
      <c r="C13" s="59" t="s">
        <v>14</v>
      </c>
      <c r="D13" s="59" t="s">
        <v>14</v>
      </c>
      <c r="E13" s="59" t="s">
        <v>14</v>
      </c>
      <c r="F13" s="59" t="s">
        <v>14</v>
      </c>
      <c r="G13" s="59" t="s">
        <v>14</v>
      </c>
      <c r="H13" s="59" t="s">
        <v>14</v>
      </c>
      <c r="I13" s="59" t="s">
        <v>14</v>
      </c>
      <c r="J13" s="59" t="s">
        <v>14</v>
      </c>
      <c r="K13" s="59">
        <v>82725</v>
      </c>
      <c r="L13" s="77">
        <v>75387.352385368606</v>
      </c>
      <c r="M13" s="77">
        <v>134030</v>
      </c>
    </row>
    <row r="14" spans="1:13" s="7" customFormat="1" ht="15.75" customHeight="1" x14ac:dyDescent="0.5">
      <c r="A14" s="10" t="s">
        <v>18</v>
      </c>
      <c r="B14" s="59">
        <v>-49026</v>
      </c>
      <c r="C14" s="59">
        <v>68995</v>
      </c>
      <c r="D14" s="59">
        <v>16603</v>
      </c>
      <c r="E14" s="59">
        <v>-10765</v>
      </c>
      <c r="F14" s="59">
        <v>43285</v>
      </c>
      <c r="G14" s="59">
        <v>112647</v>
      </c>
      <c r="H14" s="59">
        <v>140652</v>
      </c>
      <c r="I14" s="59">
        <v>11378</v>
      </c>
      <c r="J14" s="59">
        <v>-37384</v>
      </c>
      <c r="K14" s="59">
        <v>148565</v>
      </c>
      <c r="L14" s="77">
        <v>-237729.40358000001</v>
      </c>
      <c r="M14" s="77">
        <v>-184436</v>
      </c>
    </row>
    <row r="15" spans="1:13" s="7" customFormat="1" ht="31.5" customHeight="1" x14ac:dyDescent="0.5">
      <c r="A15" s="10" t="s">
        <v>184</v>
      </c>
      <c r="B15" s="59">
        <v>17905</v>
      </c>
      <c r="C15" s="59">
        <v>68214</v>
      </c>
      <c r="D15" s="59">
        <v>91176</v>
      </c>
      <c r="E15" s="59">
        <v>370491</v>
      </c>
      <c r="F15" s="59">
        <v>363184</v>
      </c>
      <c r="G15" s="59">
        <v>405293</v>
      </c>
      <c r="H15" s="59">
        <v>331065</v>
      </c>
      <c r="I15" s="59">
        <v>86771</v>
      </c>
      <c r="J15" s="59">
        <v>119926</v>
      </c>
      <c r="K15" s="59">
        <v>565972</v>
      </c>
      <c r="L15" s="77">
        <v>455294</v>
      </c>
      <c r="M15" s="77">
        <v>812180</v>
      </c>
    </row>
    <row r="16" spans="1:13" s="7" customFormat="1" ht="15.75" customHeight="1" x14ac:dyDescent="0.5">
      <c r="A16" s="10" t="s">
        <v>19</v>
      </c>
      <c r="B16" s="59">
        <v>-31103</v>
      </c>
      <c r="C16" s="59">
        <v>-22225</v>
      </c>
      <c r="D16" s="59">
        <v>-35888</v>
      </c>
      <c r="E16" s="59">
        <v>-57369</v>
      </c>
      <c r="F16" s="59">
        <v>-9294</v>
      </c>
      <c r="G16" s="59">
        <v>-60174</v>
      </c>
      <c r="H16" s="59">
        <v>-143814</v>
      </c>
      <c r="I16" s="59">
        <v>-10036</v>
      </c>
      <c r="J16" s="59">
        <v>-57759</v>
      </c>
      <c r="K16" s="59">
        <v>-334184</v>
      </c>
      <c r="L16" s="77">
        <v>-414036.85555696202</v>
      </c>
      <c r="M16" s="77">
        <v>-837045</v>
      </c>
    </row>
    <row r="17" spans="1:13" s="7" customFormat="1" ht="15.75" customHeight="1" x14ac:dyDescent="0.5">
      <c r="A17" s="10" t="s">
        <v>185</v>
      </c>
      <c r="B17" s="59">
        <v>1502</v>
      </c>
      <c r="C17" s="59">
        <v>-32888</v>
      </c>
      <c r="D17" s="59">
        <v>-4759</v>
      </c>
      <c r="E17" s="59">
        <v>-4367</v>
      </c>
      <c r="F17" s="59">
        <v>-117</v>
      </c>
      <c r="G17" s="59">
        <v>-133</v>
      </c>
      <c r="H17" s="59">
        <v>-235</v>
      </c>
      <c r="I17" s="59">
        <v>-197</v>
      </c>
      <c r="J17" s="59">
        <v>-215</v>
      </c>
      <c r="K17" s="59">
        <v>-1509</v>
      </c>
      <c r="L17" s="77">
        <v>-6235.53078</v>
      </c>
      <c r="M17" s="77">
        <v>-7188</v>
      </c>
    </row>
    <row r="18" spans="1:13" s="7" customFormat="1" ht="15.75" customHeight="1" x14ac:dyDescent="0.5">
      <c r="A18" s="91" t="s">
        <v>186</v>
      </c>
      <c r="B18" s="59">
        <v>1721</v>
      </c>
      <c r="C18" s="59">
        <v>232680</v>
      </c>
      <c r="D18" s="59" t="s">
        <v>14</v>
      </c>
      <c r="E18" s="59" t="s">
        <v>14</v>
      </c>
      <c r="F18" s="59" t="s">
        <v>14</v>
      </c>
      <c r="G18" s="59" t="s">
        <v>14</v>
      </c>
      <c r="H18" s="59" t="s">
        <v>14</v>
      </c>
      <c r="I18" s="59" t="s">
        <v>14</v>
      </c>
      <c r="J18" s="59" t="s">
        <v>14</v>
      </c>
      <c r="K18" s="59" t="s">
        <v>14</v>
      </c>
      <c r="L18" s="126" t="s">
        <v>14</v>
      </c>
      <c r="M18" s="59"/>
    </row>
    <row r="19" spans="1:13" s="7" customFormat="1" ht="15.75" customHeight="1" x14ac:dyDescent="0.5">
      <c r="A19" s="127"/>
      <c r="B19" s="128">
        <v>1466812</v>
      </c>
      <c r="C19" s="128">
        <v>4585284</v>
      </c>
      <c r="D19" s="128">
        <v>6180929</v>
      </c>
      <c r="E19" s="128">
        <v>6657968</v>
      </c>
      <c r="F19" s="128">
        <v>517905</v>
      </c>
      <c r="G19" s="128">
        <f>SUM(G5:G17)</f>
        <v>1976128</v>
      </c>
      <c r="H19" s="128">
        <v>7754203</v>
      </c>
      <c r="I19" s="128">
        <v>246806</v>
      </c>
      <c r="J19" s="128">
        <f>SUM(J5:J17)</f>
        <v>2125488</v>
      </c>
      <c r="K19" s="128">
        <v>9329444</v>
      </c>
      <c r="L19" s="129">
        <v>4829843.8914029161</v>
      </c>
      <c r="M19" s="129">
        <v>16211527</v>
      </c>
    </row>
    <row r="20" spans="1:13" s="7" customFormat="1" ht="15.75" customHeight="1" x14ac:dyDescent="0.5">
      <c r="A20" s="130"/>
      <c r="L20" s="77"/>
    </row>
    <row r="21" spans="1:13" s="7" customFormat="1" ht="15.75" customHeight="1" x14ac:dyDescent="0.5">
      <c r="A21" s="10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77"/>
      <c r="M21" s="59"/>
    </row>
    <row r="22" spans="1:13" s="7" customFormat="1" ht="15.75" customHeight="1" x14ac:dyDescent="0.5">
      <c r="A22" s="131" t="s">
        <v>187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77"/>
      <c r="M22" s="59"/>
    </row>
    <row r="23" spans="1:13" s="7" customFormat="1" ht="15.75" customHeight="1" x14ac:dyDescent="0.5">
      <c r="A23" s="10" t="s">
        <v>188</v>
      </c>
      <c r="B23" s="59">
        <v>-129250</v>
      </c>
      <c r="C23" s="59">
        <v>-947934</v>
      </c>
      <c r="D23" s="59">
        <v>-1103805</v>
      </c>
      <c r="E23" s="59">
        <v>-3002518</v>
      </c>
      <c r="F23" s="59">
        <v>42382</v>
      </c>
      <c r="G23" s="59">
        <v>717213</v>
      </c>
      <c r="H23" s="59">
        <v>-148649</v>
      </c>
      <c r="I23" s="59">
        <v>-360074</v>
      </c>
      <c r="J23" s="59">
        <v>-207658</v>
      </c>
      <c r="K23" s="59">
        <v>-1361756</v>
      </c>
      <c r="L23" s="77">
        <v>-2454865.7587818648</v>
      </c>
      <c r="M23" s="77">
        <v>-6100405</v>
      </c>
    </row>
    <row r="24" spans="1:13" s="7" customFormat="1" ht="15.75" customHeight="1" x14ac:dyDescent="0.5">
      <c r="A24" s="10" t="s">
        <v>189</v>
      </c>
      <c r="B24" s="59">
        <v>14358</v>
      </c>
      <c r="C24" s="59">
        <v>437</v>
      </c>
      <c r="D24" s="59">
        <v>-468</v>
      </c>
      <c r="E24" s="59">
        <v>346</v>
      </c>
      <c r="F24" s="59">
        <v>1</v>
      </c>
      <c r="G24" s="59">
        <v>-508</v>
      </c>
      <c r="H24" s="59">
        <v>-33841</v>
      </c>
      <c r="I24" s="59">
        <v>29346</v>
      </c>
      <c r="J24" s="59">
        <v>30001</v>
      </c>
      <c r="K24" s="59">
        <v>4250</v>
      </c>
      <c r="L24" s="77">
        <v>-157053.53378999999</v>
      </c>
      <c r="M24" s="77">
        <v>23232</v>
      </c>
    </row>
    <row r="25" spans="1:13" s="7" customFormat="1" ht="47.25" customHeight="1" x14ac:dyDescent="0.5">
      <c r="A25" s="23" t="s">
        <v>190</v>
      </c>
      <c r="B25" s="59">
        <v>-85351</v>
      </c>
      <c r="C25" s="59">
        <v>-2478358</v>
      </c>
      <c r="D25" s="59">
        <v>-2295527</v>
      </c>
      <c r="E25" s="59">
        <v>2173313</v>
      </c>
      <c r="F25" s="59">
        <v>-234521</v>
      </c>
      <c r="G25" s="59">
        <v>-2006325</v>
      </c>
      <c r="H25" s="59">
        <v>-7127186</v>
      </c>
      <c r="I25" s="59">
        <v>1020078</v>
      </c>
      <c r="J25" s="59">
        <v>-1083610</v>
      </c>
      <c r="K25" s="59">
        <v>-7951458</v>
      </c>
      <c r="L25" s="77">
        <v>-912336</v>
      </c>
      <c r="M25" s="77">
        <v>-5290999</v>
      </c>
    </row>
    <row r="26" spans="1:13" s="7" customFormat="1" ht="31.5" customHeight="1" x14ac:dyDescent="0.5">
      <c r="A26" s="10" t="s">
        <v>191</v>
      </c>
      <c r="B26" s="59">
        <v>49833</v>
      </c>
      <c r="C26" s="59">
        <v>110571</v>
      </c>
      <c r="D26" s="59">
        <v>684314</v>
      </c>
      <c r="E26" s="59">
        <v>-991793</v>
      </c>
      <c r="F26" s="59">
        <v>465623</v>
      </c>
      <c r="G26" s="59">
        <v>123616</v>
      </c>
      <c r="H26" s="59">
        <v>413102</v>
      </c>
      <c r="I26" s="59">
        <v>-392658</v>
      </c>
      <c r="J26" s="59">
        <v>-248880</v>
      </c>
      <c r="K26" s="59">
        <v>366434</v>
      </c>
      <c r="L26" s="77">
        <v>-646559.44405666669</v>
      </c>
      <c r="M26" s="77">
        <v>-159125</v>
      </c>
    </row>
    <row r="27" spans="1:13" s="7" customFormat="1" ht="47.25" customHeight="1" x14ac:dyDescent="0.5">
      <c r="A27" s="23" t="s">
        <v>192</v>
      </c>
      <c r="B27" s="59">
        <v>-159983</v>
      </c>
      <c r="C27" s="59">
        <v>448413</v>
      </c>
      <c r="D27" s="59">
        <v>633935</v>
      </c>
      <c r="E27" s="59">
        <v>-223124</v>
      </c>
      <c r="F27" s="59">
        <v>99250</v>
      </c>
      <c r="G27" s="59">
        <v>90345</v>
      </c>
      <c r="H27" s="59">
        <v>-122048</v>
      </c>
      <c r="I27" s="59">
        <v>-2110</v>
      </c>
      <c r="J27" s="59">
        <v>-1717</v>
      </c>
      <c r="K27" s="59">
        <v>3538906</v>
      </c>
      <c r="L27" s="77">
        <v>1813414.2993846021</v>
      </c>
      <c r="M27" s="77">
        <v>2687128</v>
      </c>
    </row>
    <row r="28" spans="1:13" s="7" customFormat="1" ht="31.5" customHeight="1" x14ac:dyDescent="0.5">
      <c r="A28" s="91" t="s">
        <v>193</v>
      </c>
      <c r="B28" s="59" t="s">
        <v>14</v>
      </c>
      <c r="C28" s="59" t="s">
        <v>14</v>
      </c>
      <c r="D28" s="59" t="s">
        <v>14</v>
      </c>
      <c r="E28" s="59">
        <v>625471</v>
      </c>
      <c r="F28" s="59" t="s">
        <v>14</v>
      </c>
      <c r="G28" s="59" t="s">
        <v>14</v>
      </c>
      <c r="H28" s="59">
        <v>-24486</v>
      </c>
      <c r="I28" s="59" t="s">
        <v>14</v>
      </c>
      <c r="J28" s="59" t="s">
        <v>14</v>
      </c>
      <c r="K28" s="59" t="s">
        <v>14</v>
      </c>
      <c r="L28" s="126" t="s">
        <v>14</v>
      </c>
      <c r="M28" s="59"/>
    </row>
    <row r="29" spans="1:13" s="2" customFormat="1" ht="15.75" customHeight="1" x14ac:dyDescent="0.5">
      <c r="A29" s="123"/>
      <c r="B29" s="124">
        <v>1156419</v>
      </c>
      <c r="C29" s="124">
        <v>1718413</v>
      </c>
      <c r="D29" s="124">
        <v>4099378</v>
      </c>
      <c r="E29" s="124">
        <v>5239663</v>
      </c>
      <c r="F29" s="124">
        <v>890640</v>
      </c>
      <c r="G29" s="124">
        <f>SUM(G19:G28)</f>
        <v>900469</v>
      </c>
      <c r="H29" s="124">
        <v>711095</v>
      </c>
      <c r="I29" s="124">
        <v>541388</v>
      </c>
      <c r="J29" s="124">
        <f>SUM(J19:J28)</f>
        <v>613624</v>
      </c>
      <c r="K29" s="124">
        <v>3925820</v>
      </c>
      <c r="L29" s="125">
        <v>2472442.8596123699</v>
      </c>
      <c r="M29" s="125">
        <v>7371358</v>
      </c>
    </row>
    <row r="30" spans="1:13" s="7" customFormat="1" ht="15.75" customHeight="1" x14ac:dyDescent="0.5">
      <c r="A30" s="1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77"/>
      <c r="M30" s="59"/>
    </row>
    <row r="31" spans="1:13" s="7" customFormat="1" ht="15.75" customHeight="1" x14ac:dyDescent="0.5">
      <c r="A31" s="10" t="s">
        <v>194</v>
      </c>
      <c r="B31" s="59">
        <v>-119761</v>
      </c>
      <c r="C31" s="59">
        <v>-212829</v>
      </c>
      <c r="D31" s="59">
        <v>-1693136</v>
      </c>
      <c r="E31" s="59">
        <v>-1580065</v>
      </c>
      <c r="F31" s="59">
        <v>-3624</v>
      </c>
      <c r="G31" s="59">
        <v>-49975</v>
      </c>
      <c r="H31" s="59">
        <v>-461057</v>
      </c>
      <c r="I31" s="59">
        <v>-550661</v>
      </c>
      <c r="J31" s="59">
        <v>-690377</v>
      </c>
      <c r="K31" s="59">
        <v>-819139</v>
      </c>
      <c r="L31" s="77">
        <v>-889705.21502999996</v>
      </c>
      <c r="M31" s="77">
        <v>-1978526</v>
      </c>
    </row>
    <row r="32" spans="1:13" s="7" customFormat="1" ht="15.75" customHeight="1" x14ac:dyDescent="0.5">
      <c r="A32" s="10" t="s">
        <v>195</v>
      </c>
      <c r="B32" s="59">
        <v>485</v>
      </c>
      <c r="C32" s="59">
        <v>2164</v>
      </c>
      <c r="D32" s="59">
        <v>40227</v>
      </c>
      <c r="E32" s="59">
        <v>44928</v>
      </c>
      <c r="F32" s="59">
        <v>6226</v>
      </c>
      <c r="G32" s="59">
        <v>49433</v>
      </c>
      <c r="H32" s="59">
        <v>144822</v>
      </c>
      <c r="I32" s="59">
        <v>5941</v>
      </c>
      <c r="J32" s="59">
        <v>44694</v>
      </c>
      <c r="K32" s="59">
        <v>228397</v>
      </c>
      <c r="L32" s="77">
        <v>232395.5159</v>
      </c>
      <c r="M32" s="77">
        <v>469864</v>
      </c>
    </row>
    <row r="33" spans="1:14" s="7" customFormat="1" ht="15.75" customHeight="1" x14ac:dyDescent="0.5">
      <c r="A33" s="10" t="s">
        <v>196</v>
      </c>
      <c r="B33" s="59">
        <v>-289845</v>
      </c>
      <c r="C33" s="59">
        <v>-307471</v>
      </c>
      <c r="D33" s="59">
        <v>-401638</v>
      </c>
      <c r="E33" s="59">
        <v>-742711</v>
      </c>
      <c r="F33" s="59">
        <v>-385325</v>
      </c>
      <c r="G33" s="59">
        <v>-565211</v>
      </c>
      <c r="H33" s="59">
        <v>-1585962</v>
      </c>
      <c r="I33" s="59">
        <v>-891143</v>
      </c>
      <c r="J33" s="59">
        <v>-1439779</v>
      </c>
      <c r="K33" s="59">
        <v>-3242094</v>
      </c>
      <c r="L33" s="77">
        <v>-2557915.0084983329</v>
      </c>
      <c r="M33" s="77">
        <v>-5595269</v>
      </c>
    </row>
    <row r="34" spans="1:14" s="7" customFormat="1" ht="47.25" customHeight="1" x14ac:dyDescent="0.5">
      <c r="A34" s="24" t="s">
        <v>197</v>
      </c>
      <c r="B34" s="60">
        <v>747298</v>
      </c>
      <c r="C34" s="60">
        <v>1200277</v>
      </c>
      <c r="D34" s="60">
        <v>2044831</v>
      </c>
      <c r="E34" s="60">
        <v>2961815</v>
      </c>
      <c r="F34" s="60">
        <v>507917</v>
      </c>
      <c r="G34" s="60">
        <f>SUM(G29:G33)</f>
        <v>334716</v>
      </c>
      <c r="H34" s="60">
        <v>-1191102</v>
      </c>
      <c r="I34" s="60">
        <v>-894475</v>
      </c>
      <c r="J34" s="60">
        <f>SUM(J29:J33)</f>
        <v>-1471838</v>
      </c>
      <c r="K34" s="60">
        <v>92984</v>
      </c>
      <c r="L34" s="132">
        <v>-742781</v>
      </c>
      <c r="M34" s="132">
        <v>267427</v>
      </c>
    </row>
    <row r="35" spans="1:14" s="7" customFormat="1" ht="15.75" customHeight="1" x14ac:dyDescent="0.5">
      <c r="A35" s="131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77"/>
      <c r="M35" s="59"/>
    </row>
    <row r="36" spans="1:14" s="7" customFormat="1" ht="31.5" customHeight="1" x14ac:dyDescent="0.5">
      <c r="A36" s="120" t="s">
        <v>198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77"/>
      <c r="M36" s="59"/>
    </row>
    <row r="37" spans="1:14" s="7" customFormat="1" ht="63" customHeight="1" x14ac:dyDescent="0.5">
      <c r="A37" s="10" t="s">
        <v>199</v>
      </c>
      <c r="B37" s="59">
        <v>-434200</v>
      </c>
      <c r="C37" s="59">
        <v>-889273</v>
      </c>
      <c r="D37" s="59">
        <v>-2337284</v>
      </c>
      <c r="E37" s="59">
        <v>-4631497</v>
      </c>
      <c r="F37" s="59">
        <v>-557322</v>
      </c>
      <c r="G37" s="59">
        <v>-1589616</v>
      </c>
      <c r="H37" s="59">
        <v>-2896912</v>
      </c>
      <c r="I37" s="59">
        <v>-385599</v>
      </c>
      <c r="J37" s="59">
        <v>-734960</v>
      </c>
      <c r="K37" s="59">
        <v>-2649890</v>
      </c>
      <c r="L37" s="77">
        <v>-629411.32493533252</v>
      </c>
      <c r="M37" s="77">
        <v>-1870243</v>
      </c>
    </row>
    <row r="38" spans="1:14" s="7" customFormat="1" ht="15.75" customHeight="1" x14ac:dyDescent="0.5">
      <c r="A38" s="91" t="s">
        <v>200</v>
      </c>
      <c r="B38" s="59" t="s">
        <v>14</v>
      </c>
      <c r="C38" s="59" t="s">
        <v>14</v>
      </c>
      <c r="D38" s="59" t="s">
        <v>14</v>
      </c>
      <c r="E38" s="59" t="s">
        <v>14</v>
      </c>
      <c r="F38" s="59" t="s">
        <v>14</v>
      </c>
      <c r="G38" s="59" t="s">
        <v>14</v>
      </c>
      <c r="H38" s="59">
        <v>2943</v>
      </c>
      <c r="I38" s="59" t="s">
        <v>14</v>
      </c>
      <c r="J38" s="59" t="s">
        <v>14</v>
      </c>
      <c r="K38" s="59">
        <v>2342</v>
      </c>
      <c r="L38" s="59" t="s">
        <v>14</v>
      </c>
      <c r="M38" s="59" t="s">
        <v>14</v>
      </c>
    </row>
    <row r="39" spans="1:14" s="7" customFormat="1" ht="31.5" customHeight="1" x14ac:dyDescent="0.5">
      <c r="A39" s="91" t="s">
        <v>201</v>
      </c>
      <c r="B39" s="59">
        <v>-263706</v>
      </c>
      <c r="C39" s="59">
        <v>-501486</v>
      </c>
      <c r="D39" s="59">
        <v>-947384</v>
      </c>
      <c r="E39" s="59">
        <v>-2013854</v>
      </c>
      <c r="F39" s="59">
        <v>-283106</v>
      </c>
      <c r="G39" s="59">
        <v>-814538</v>
      </c>
      <c r="H39" s="59">
        <v>-1525267</v>
      </c>
      <c r="I39" s="59">
        <v>-328381</v>
      </c>
      <c r="J39" s="59">
        <v>-604174</v>
      </c>
      <c r="K39" s="59">
        <v>-1412972</v>
      </c>
      <c r="L39" s="77">
        <v>-763108.78680999961</v>
      </c>
      <c r="M39" s="77">
        <v>-2686245</v>
      </c>
    </row>
    <row r="40" spans="1:14" s="7" customFormat="1" ht="31.5" customHeight="1" x14ac:dyDescent="0.5">
      <c r="A40" s="91" t="s">
        <v>440</v>
      </c>
      <c r="B40" s="59" t="s">
        <v>14</v>
      </c>
      <c r="C40" s="59" t="s">
        <v>14</v>
      </c>
      <c r="D40" s="59" t="s">
        <v>14</v>
      </c>
      <c r="E40" s="59" t="s">
        <v>14</v>
      </c>
      <c r="F40" s="59" t="s">
        <v>14</v>
      </c>
      <c r="G40" s="59" t="s">
        <v>14</v>
      </c>
      <c r="H40" s="59" t="s">
        <v>14</v>
      </c>
      <c r="I40" s="59" t="s">
        <v>14</v>
      </c>
      <c r="J40" s="59" t="s">
        <v>14</v>
      </c>
      <c r="K40" s="59" t="s">
        <v>14</v>
      </c>
      <c r="L40" s="59" t="s">
        <v>14</v>
      </c>
      <c r="M40" s="77">
        <v>-252172</v>
      </c>
    </row>
    <row r="41" spans="1:14" s="7" customFormat="1" ht="15.75" customHeight="1" x14ac:dyDescent="0.5">
      <c r="A41" s="91" t="s">
        <v>202</v>
      </c>
      <c r="B41" s="59" t="s">
        <v>14</v>
      </c>
      <c r="C41" s="59" t="s">
        <v>14</v>
      </c>
      <c r="D41" s="59" t="s">
        <v>14</v>
      </c>
      <c r="E41" s="59" t="s">
        <v>14</v>
      </c>
      <c r="F41" s="59" t="s">
        <v>14</v>
      </c>
      <c r="G41" s="59" t="s">
        <v>14</v>
      </c>
      <c r="H41" s="59">
        <v>-146300</v>
      </c>
      <c r="I41" s="59" t="s">
        <v>14</v>
      </c>
      <c r="J41" s="59" t="s">
        <v>14</v>
      </c>
      <c r="K41" s="59" t="s">
        <v>14</v>
      </c>
      <c r="L41" s="59" t="s">
        <v>14</v>
      </c>
      <c r="M41" s="59" t="s">
        <v>14</v>
      </c>
    </row>
    <row r="42" spans="1:14" s="7" customFormat="1" ht="15.75" customHeight="1" x14ac:dyDescent="0.5">
      <c r="A42" s="133" t="s">
        <v>203</v>
      </c>
      <c r="B42" s="59" t="s">
        <v>14</v>
      </c>
      <c r="C42" s="59" t="s">
        <v>14</v>
      </c>
      <c r="D42" s="59" t="s">
        <v>14</v>
      </c>
      <c r="E42" s="59" t="s">
        <v>14</v>
      </c>
      <c r="F42" s="59" t="s">
        <v>14</v>
      </c>
      <c r="G42" s="59" t="s">
        <v>14</v>
      </c>
      <c r="H42" s="59" t="s">
        <v>14</v>
      </c>
      <c r="I42" s="59">
        <v>146300</v>
      </c>
      <c r="J42" s="59">
        <v>146300</v>
      </c>
      <c r="K42" s="59">
        <v>146300</v>
      </c>
      <c r="L42" s="59" t="s">
        <v>14</v>
      </c>
      <c r="M42" s="59" t="s">
        <v>14</v>
      </c>
    </row>
    <row r="43" spans="1:14" s="7" customFormat="1" ht="15.75" customHeight="1" x14ac:dyDescent="0.5">
      <c r="A43" s="91" t="s">
        <v>204</v>
      </c>
      <c r="B43" s="59">
        <v>-278091</v>
      </c>
      <c r="C43" s="59">
        <v>-72347</v>
      </c>
      <c r="D43" s="59">
        <v>-30809</v>
      </c>
      <c r="E43" s="59">
        <v>-31716</v>
      </c>
      <c r="F43" s="59"/>
      <c r="G43" s="53">
        <v>-9160</v>
      </c>
      <c r="H43" s="59">
        <v>-1160</v>
      </c>
      <c r="I43" s="53"/>
      <c r="J43" s="53">
        <v>-4750</v>
      </c>
      <c r="K43" s="59">
        <v>-107470</v>
      </c>
      <c r="L43" s="77">
        <v>-320</v>
      </c>
      <c r="M43" s="77">
        <v>-85610</v>
      </c>
    </row>
    <row r="44" spans="1:14" s="7" customFormat="1" ht="31.5" customHeight="1" x14ac:dyDescent="0.5">
      <c r="A44" s="91" t="s">
        <v>205</v>
      </c>
      <c r="B44" s="59">
        <v>5500</v>
      </c>
      <c r="C44" s="59">
        <v>28670</v>
      </c>
      <c r="D44" s="59">
        <v>117648</v>
      </c>
      <c r="E44" s="59">
        <v>76037</v>
      </c>
      <c r="F44" s="59">
        <v>1050</v>
      </c>
      <c r="G44" s="59">
        <v>26100</v>
      </c>
      <c r="H44" s="59">
        <v>39836</v>
      </c>
      <c r="I44" s="59">
        <v>9400</v>
      </c>
      <c r="J44" s="59">
        <v>13835</v>
      </c>
      <c r="K44" s="59">
        <v>36964</v>
      </c>
      <c r="L44" s="77">
        <v>225</v>
      </c>
      <c r="M44" s="77">
        <v>1129</v>
      </c>
    </row>
    <row r="45" spans="1:14" s="7" customFormat="1" ht="15.75" customHeight="1" x14ac:dyDescent="0.5">
      <c r="A45" s="91" t="s">
        <v>206</v>
      </c>
      <c r="B45" s="59"/>
      <c r="C45" s="59"/>
      <c r="D45" s="59"/>
      <c r="E45" s="59">
        <v>38517</v>
      </c>
      <c r="F45" s="59"/>
      <c r="G45" s="59">
        <v>-130000</v>
      </c>
      <c r="H45" s="59">
        <v>-150000</v>
      </c>
      <c r="I45" s="59" t="s">
        <v>14</v>
      </c>
      <c r="J45" s="59" t="s">
        <v>14</v>
      </c>
      <c r="K45" s="59" t="s">
        <v>14</v>
      </c>
      <c r="L45" s="59" t="s">
        <v>14</v>
      </c>
      <c r="M45" s="59" t="s">
        <v>14</v>
      </c>
    </row>
    <row r="46" spans="1:14" s="7" customFormat="1" ht="15.75" customHeight="1" x14ac:dyDescent="0.5">
      <c r="A46" s="91" t="s">
        <v>207</v>
      </c>
      <c r="B46" s="59" t="s">
        <v>14</v>
      </c>
      <c r="C46" s="59" t="s">
        <v>14</v>
      </c>
      <c r="D46" s="59" t="s">
        <v>14</v>
      </c>
      <c r="E46" s="59" t="s">
        <v>14</v>
      </c>
      <c r="F46" s="59">
        <v>-134</v>
      </c>
      <c r="G46" s="59">
        <v>-3364</v>
      </c>
      <c r="H46" s="59">
        <v>-93480</v>
      </c>
      <c r="I46" s="59">
        <v>-54800</v>
      </c>
      <c r="J46" s="59">
        <v>-238100</v>
      </c>
      <c r="K46" s="59">
        <v>-2035449</v>
      </c>
      <c r="L46" s="77">
        <v>-160600</v>
      </c>
      <c r="M46" s="77">
        <v>-1254625</v>
      </c>
    </row>
    <row r="47" spans="1:14" s="7" customFormat="1" ht="31.5" customHeight="1" x14ac:dyDescent="0.5">
      <c r="A47" s="91" t="s">
        <v>208</v>
      </c>
      <c r="B47" s="59" t="s">
        <v>14</v>
      </c>
      <c r="C47" s="59" t="s">
        <v>14</v>
      </c>
      <c r="D47" s="59" t="s">
        <v>14</v>
      </c>
      <c r="E47" s="59">
        <v>4029</v>
      </c>
      <c r="F47" s="59" t="s">
        <v>14</v>
      </c>
      <c r="G47" s="59" t="s">
        <v>14</v>
      </c>
      <c r="H47" s="59" t="s">
        <v>14</v>
      </c>
      <c r="I47" s="59" t="s">
        <v>14</v>
      </c>
      <c r="J47" s="59" t="s">
        <v>14</v>
      </c>
      <c r="K47" s="59" t="s">
        <v>14</v>
      </c>
      <c r="L47" s="59" t="s">
        <v>14</v>
      </c>
      <c r="M47" s="59" t="s">
        <v>14</v>
      </c>
      <c r="N47" s="52"/>
    </row>
    <row r="48" spans="1:14" s="7" customFormat="1" ht="31.5" customHeight="1" x14ac:dyDescent="0.5">
      <c r="A48" s="11" t="s">
        <v>209</v>
      </c>
      <c r="B48" s="60">
        <v>-970497</v>
      </c>
      <c r="C48" s="60">
        <v>-1434436</v>
      </c>
      <c r="D48" s="60">
        <v>-3197829</v>
      </c>
      <c r="E48" s="60">
        <v>-6558484</v>
      </c>
      <c r="F48" s="60">
        <v>-839512</v>
      </c>
      <c r="G48" s="60">
        <f>SUM(G37:G47)</f>
        <v>-2520578</v>
      </c>
      <c r="H48" s="60">
        <v>-4770340</v>
      </c>
      <c r="I48" s="60">
        <v>-613080</v>
      </c>
      <c r="J48" s="60">
        <f>SUM(J37:J47)</f>
        <v>-1421849</v>
      </c>
      <c r="K48" s="60">
        <v>-6020175</v>
      </c>
      <c r="L48" s="132">
        <v>-1553215.1117453319</v>
      </c>
      <c r="M48" s="132">
        <v>-6147766</v>
      </c>
      <c r="N48" s="52"/>
    </row>
    <row r="49" spans="1:13" s="7" customFormat="1" ht="15.75" customHeight="1" x14ac:dyDescent="0.5">
      <c r="A49" s="131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77"/>
      <c r="M49" s="59"/>
    </row>
    <row r="50" spans="1:13" s="7" customFormat="1" ht="31.5" customHeight="1" x14ac:dyDescent="0.5">
      <c r="A50" s="120" t="s">
        <v>210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77"/>
      <c r="M50" s="59"/>
    </row>
    <row r="51" spans="1:13" s="7" customFormat="1" ht="31.5" customHeight="1" x14ac:dyDescent="0.5">
      <c r="A51" s="10" t="s">
        <v>211</v>
      </c>
      <c r="B51" s="59">
        <v>1088233</v>
      </c>
      <c r="C51" s="59">
        <v>2527570</v>
      </c>
      <c r="D51" s="59">
        <v>2275356</v>
      </c>
      <c r="E51" s="59">
        <v>9665045</v>
      </c>
      <c r="F51" s="59">
        <v>4201420</v>
      </c>
      <c r="G51" s="59">
        <v>5458970</v>
      </c>
      <c r="H51" s="59">
        <v>13344960</v>
      </c>
      <c r="I51" s="59">
        <v>1733574</v>
      </c>
      <c r="J51" s="59">
        <v>2615574</v>
      </c>
      <c r="K51" s="59">
        <v>5087369</v>
      </c>
      <c r="L51" s="77">
        <v>2329170.1613699999</v>
      </c>
      <c r="M51" s="77">
        <v>13900051</v>
      </c>
    </row>
    <row r="52" spans="1:13" s="7" customFormat="1" ht="31.5" customHeight="1" x14ac:dyDescent="0.5">
      <c r="A52" s="10" t="s">
        <v>212</v>
      </c>
      <c r="B52" s="59">
        <v>-592473</v>
      </c>
      <c r="C52" s="59">
        <v>-678317</v>
      </c>
      <c r="D52" s="59">
        <v>-1494931</v>
      </c>
      <c r="E52" s="59">
        <v>-3446343</v>
      </c>
      <c r="F52" s="59">
        <v>-738160</v>
      </c>
      <c r="G52" s="59">
        <v>-2448537</v>
      </c>
      <c r="H52" s="59">
        <v>-8580265</v>
      </c>
      <c r="I52" s="59">
        <v>-14993</v>
      </c>
      <c r="J52" s="59">
        <v>-28476</v>
      </c>
      <c r="K52" s="59">
        <v>-1040173</v>
      </c>
      <c r="L52" s="77">
        <v>-792011.53028095886</v>
      </c>
      <c r="M52" s="77">
        <v>-9304081</v>
      </c>
    </row>
    <row r="53" spans="1:13" s="7" customFormat="1" ht="31.5" customHeight="1" x14ac:dyDescent="0.5">
      <c r="A53" s="10" t="s">
        <v>213</v>
      </c>
      <c r="B53" s="59" t="s">
        <v>14</v>
      </c>
      <c r="C53" s="59" t="s">
        <v>14</v>
      </c>
      <c r="D53" s="59" t="s">
        <v>14</v>
      </c>
      <c r="E53" s="59" t="s">
        <v>14</v>
      </c>
      <c r="F53" s="59" t="s">
        <v>14</v>
      </c>
      <c r="G53" s="59" t="s">
        <v>14</v>
      </c>
      <c r="H53" s="59" t="s">
        <v>14</v>
      </c>
      <c r="I53" s="59" t="s">
        <v>14</v>
      </c>
      <c r="J53" s="59">
        <v>1761473</v>
      </c>
      <c r="K53" s="59">
        <v>1748880</v>
      </c>
      <c r="L53" s="77">
        <v>1900000</v>
      </c>
      <c r="M53" s="77">
        <v>1900000</v>
      </c>
    </row>
    <row r="54" spans="1:13" s="7" customFormat="1" ht="31.5" customHeight="1" x14ac:dyDescent="0.5">
      <c r="A54" s="10" t="s">
        <v>214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77">
        <v>-1900000</v>
      </c>
      <c r="M54" s="77">
        <v>-1900000</v>
      </c>
    </row>
    <row r="55" spans="1:13" s="7" customFormat="1" ht="31.5" customHeight="1" x14ac:dyDescent="0.5">
      <c r="A55" s="10" t="s">
        <v>441</v>
      </c>
      <c r="B55" s="59" t="s">
        <v>14</v>
      </c>
      <c r="C55" s="59" t="s">
        <v>14</v>
      </c>
      <c r="D55" s="59" t="s">
        <v>14</v>
      </c>
      <c r="E55" s="59" t="s">
        <v>14</v>
      </c>
      <c r="F55" s="59" t="s">
        <v>14</v>
      </c>
      <c r="G55" s="59" t="s">
        <v>14</v>
      </c>
      <c r="H55" s="59" t="s">
        <v>14</v>
      </c>
      <c r="I55" s="59" t="s">
        <v>14</v>
      </c>
      <c r="J55" s="59" t="s">
        <v>14</v>
      </c>
      <c r="K55" s="59" t="s">
        <v>14</v>
      </c>
      <c r="L55" s="59" t="s">
        <v>14</v>
      </c>
      <c r="M55" s="59">
        <v>2845739</v>
      </c>
    </row>
    <row r="56" spans="1:13" s="7" customFormat="1" ht="15.75" customHeight="1" x14ac:dyDescent="0.5">
      <c r="A56" s="10" t="s">
        <v>215</v>
      </c>
      <c r="B56" s="59">
        <v>-78439</v>
      </c>
      <c r="C56" s="59">
        <v>-121845</v>
      </c>
      <c r="D56" s="59">
        <v>-108016</v>
      </c>
      <c r="E56" s="59">
        <v>-147247</v>
      </c>
      <c r="F56" s="59">
        <v>-25865</v>
      </c>
      <c r="G56" s="59">
        <v>-45171</v>
      </c>
      <c r="H56" s="59">
        <v>-92103</v>
      </c>
      <c r="I56" s="59">
        <v>-21650</v>
      </c>
      <c r="J56" s="59">
        <v>-52896</v>
      </c>
      <c r="K56" s="59">
        <v>-130112</v>
      </c>
      <c r="L56" s="77">
        <v>-99327</v>
      </c>
      <c r="M56" s="77">
        <v>-263272</v>
      </c>
    </row>
    <row r="57" spans="1:13" s="7" customFormat="1" ht="31.5" customHeight="1" x14ac:dyDescent="0.5">
      <c r="A57" s="10" t="s">
        <v>216</v>
      </c>
      <c r="B57" s="59" t="s">
        <v>14</v>
      </c>
      <c r="C57" s="59" t="s">
        <v>14</v>
      </c>
      <c r="D57" s="59" t="s">
        <v>14</v>
      </c>
      <c r="E57" s="59" t="s">
        <v>14</v>
      </c>
      <c r="F57" s="59" t="s">
        <v>14</v>
      </c>
      <c r="G57" s="59" t="s">
        <v>14</v>
      </c>
      <c r="H57" s="59">
        <v>-50000</v>
      </c>
      <c r="I57" s="59">
        <v>-50000</v>
      </c>
      <c r="J57" s="59">
        <v>-200000</v>
      </c>
      <c r="K57" s="59">
        <v>-500000</v>
      </c>
      <c r="L57" s="77">
        <v>-378250</v>
      </c>
      <c r="M57" s="77">
        <v>-770550</v>
      </c>
    </row>
    <row r="58" spans="1:13" s="7" customFormat="1" ht="15.75" customHeight="1" x14ac:dyDescent="0.5">
      <c r="A58" s="91" t="s">
        <v>217</v>
      </c>
      <c r="B58" s="59" t="s">
        <v>14</v>
      </c>
      <c r="C58" s="59" t="s">
        <v>14</v>
      </c>
      <c r="D58" s="59" t="s">
        <v>14</v>
      </c>
      <c r="E58" s="59" t="s">
        <v>14</v>
      </c>
      <c r="F58" s="59" t="s">
        <v>14</v>
      </c>
      <c r="G58" s="59" t="s">
        <v>14</v>
      </c>
      <c r="H58" s="59" t="s">
        <v>14</v>
      </c>
      <c r="I58" s="59" t="s">
        <v>14</v>
      </c>
      <c r="J58" s="59" t="s">
        <v>14</v>
      </c>
      <c r="K58" s="59">
        <v>5000000</v>
      </c>
      <c r="L58" s="59" t="s">
        <v>14</v>
      </c>
      <c r="M58" s="59" t="s">
        <v>14</v>
      </c>
    </row>
    <row r="59" spans="1:13" s="7" customFormat="1" ht="31.5" customHeight="1" x14ac:dyDescent="0.5">
      <c r="A59" s="10" t="s">
        <v>218</v>
      </c>
      <c r="B59" s="59" t="s">
        <v>14</v>
      </c>
      <c r="C59" s="59" t="s">
        <v>14</v>
      </c>
      <c r="D59" s="59" t="s">
        <v>14</v>
      </c>
      <c r="E59" s="59" t="s">
        <v>14</v>
      </c>
      <c r="F59" s="59" t="s">
        <v>14</v>
      </c>
      <c r="G59" s="59" t="s">
        <v>14</v>
      </c>
      <c r="H59" s="59" t="s">
        <v>14</v>
      </c>
      <c r="I59" s="59" t="s">
        <v>14</v>
      </c>
      <c r="J59" s="59">
        <v>-68156</v>
      </c>
      <c r="K59" s="59">
        <v>-435078</v>
      </c>
      <c r="L59" s="59" t="s">
        <v>14</v>
      </c>
      <c r="M59" s="59" t="s">
        <v>14</v>
      </c>
    </row>
    <row r="60" spans="1:13" s="7" customFormat="1" ht="31.5" customHeight="1" x14ac:dyDescent="0.5">
      <c r="A60" s="10" t="s">
        <v>127</v>
      </c>
      <c r="B60" s="59">
        <v>-129056</v>
      </c>
      <c r="C60" s="59">
        <v>-358934</v>
      </c>
      <c r="D60" s="59">
        <v>-448368</v>
      </c>
      <c r="E60" s="59">
        <v>-601490</v>
      </c>
      <c r="F60" s="59">
        <v>-41243</v>
      </c>
      <c r="G60" s="59">
        <v>-81507</v>
      </c>
      <c r="H60" s="59">
        <v>-174484</v>
      </c>
      <c r="I60" s="59">
        <v>-58570</v>
      </c>
      <c r="J60" s="59">
        <v>-128920</v>
      </c>
      <c r="K60" s="59">
        <v>-346400</v>
      </c>
      <c r="L60" s="77">
        <v>-248179</v>
      </c>
      <c r="M60" s="77">
        <v>-403243</v>
      </c>
    </row>
    <row r="61" spans="1:13" s="7" customFormat="1" ht="15.75" customHeight="1" x14ac:dyDescent="0.5">
      <c r="A61" s="121" t="s">
        <v>219</v>
      </c>
      <c r="B61" s="59">
        <v>-12300</v>
      </c>
      <c r="C61" s="59">
        <v>-21468</v>
      </c>
      <c r="D61" s="59" t="s">
        <v>14</v>
      </c>
      <c r="E61" s="59" t="s">
        <v>14</v>
      </c>
      <c r="F61" s="59" t="s">
        <v>14</v>
      </c>
      <c r="G61" s="59" t="s">
        <v>14</v>
      </c>
      <c r="H61" s="59" t="s">
        <v>14</v>
      </c>
      <c r="I61" s="59" t="s">
        <v>14</v>
      </c>
      <c r="J61" s="59" t="s">
        <v>14</v>
      </c>
      <c r="K61" s="59" t="s">
        <v>14</v>
      </c>
      <c r="L61" s="59" t="s">
        <v>14</v>
      </c>
      <c r="M61" s="59" t="s">
        <v>14</v>
      </c>
    </row>
    <row r="62" spans="1:13" s="7" customFormat="1" ht="31.5" customHeight="1" x14ac:dyDescent="0.5">
      <c r="A62" s="11" t="s">
        <v>220</v>
      </c>
      <c r="B62" s="60">
        <v>275965</v>
      </c>
      <c r="C62" s="60">
        <v>1347006</v>
      </c>
      <c r="D62" s="60">
        <v>224041</v>
      </c>
      <c r="E62" s="60">
        <v>5469965</v>
      </c>
      <c r="F62" s="60">
        <v>3396152</v>
      </c>
      <c r="G62" s="60">
        <f>SUM(G51:G60)</f>
        <v>2883755</v>
      </c>
      <c r="H62" s="60">
        <v>4448108</v>
      </c>
      <c r="I62" s="60">
        <v>1588361</v>
      </c>
      <c r="J62" s="60">
        <f>SUM(J51:J60)</f>
        <v>3898599</v>
      </c>
      <c r="K62" s="60">
        <v>9384486</v>
      </c>
      <c r="L62" s="132">
        <v>811402</v>
      </c>
      <c r="M62" s="132">
        <v>6004644</v>
      </c>
    </row>
    <row r="63" spans="1:13" s="7" customFormat="1" ht="15.75" customHeight="1" x14ac:dyDescent="0.5">
      <c r="A63" s="131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77"/>
      <c r="M63" s="59"/>
    </row>
    <row r="64" spans="1:13" s="7" customFormat="1" ht="31.5" customHeight="1" x14ac:dyDescent="0.5">
      <c r="A64" s="120" t="s">
        <v>221</v>
      </c>
      <c r="B64" s="128">
        <v>52766</v>
      </c>
      <c r="C64" s="128">
        <v>1112847</v>
      </c>
      <c r="D64" s="128">
        <v>-928957</v>
      </c>
      <c r="E64" s="128">
        <v>1873296</v>
      </c>
      <c r="F64" s="128">
        <v>3064557</v>
      </c>
      <c r="G64" s="128">
        <f>G62+G48+G34</f>
        <v>697893</v>
      </c>
      <c r="H64" s="128">
        <v>-1513334</v>
      </c>
      <c r="I64" s="128">
        <v>80806</v>
      </c>
      <c r="J64" s="128">
        <v>80806</v>
      </c>
      <c r="K64" s="128">
        <v>3457295</v>
      </c>
      <c r="L64" s="129">
        <v>-1484594</v>
      </c>
      <c r="M64" s="129">
        <v>124305</v>
      </c>
    </row>
    <row r="65" spans="1:13" s="7" customFormat="1" ht="31.5" customHeight="1" x14ac:dyDescent="0.5">
      <c r="A65" s="120" t="s">
        <v>222</v>
      </c>
      <c r="B65" s="128">
        <v>26584</v>
      </c>
      <c r="C65" s="128">
        <v>79350</v>
      </c>
      <c r="D65" s="128">
        <v>1192199</v>
      </c>
      <c r="E65" s="128">
        <v>263242</v>
      </c>
      <c r="F65" s="128">
        <v>2136538</v>
      </c>
      <c r="G65" s="128">
        <f>E67</f>
        <v>2136538</v>
      </c>
      <c r="H65" s="128">
        <v>2136538</v>
      </c>
      <c r="I65" s="128">
        <v>621725</v>
      </c>
      <c r="J65" s="128">
        <v>621725</v>
      </c>
      <c r="K65" s="128">
        <v>621725</v>
      </c>
      <c r="L65" s="129">
        <v>4082103</v>
      </c>
      <c r="M65" s="129">
        <v>4082103</v>
      </c>
    </row>
    <row r="66" spans="1:13" s="7" customFormat="1" ht="47.25" customHeight="1" x14ac:dyDescent="0.5">
      <c r="A66" s="10" t="s">
        <v>223</v>
      </c>
      <c r="B66" s="59" t="s">
        <v>14</v>
      </c>
      <c r="C66" s="59">
        <v>2</v>
      </c>
      <c r="D66" s="59" t="s">
        <v>14</v>
      </c>
      <c r="E66" s="59" t="s">
        <v>14</v>
      </c>
      <c r="F66" s="59">
        <v>195</v>
      </c>
      <c r="G66" s="59">
        <v>-1328</v>
      </c>
      <c r="H66" s="59">
        <v>-1479</v>
      </c>
      <c r="I66" s="59">
        <v>136</v>
      </c>
      <c r="J66" s="59">
        <v>136</v>
      </c>
      <c r="K66" s="59">
        <v>3083</v>
      </c>
      <c r="L66" s="77">
        <v>-2377</v>
      </c>
      <c r="M66" s="77">
        <v>-833</v>
      </c>
    </row>
    <row r="67" spans="1:13" s="7" customFormat="1" ht="31.5" customHeight="1" x14ac:dyDescent="0.5">
      <c r="A67" s="134" t="s">
        <v>224</v>
      </c>
      <c r="B67" s="60">
        <v>79350</v>
      </c>
      <c r="C67" s="60">
        <v>1192199</v>
      </c>
      <c r="D67" s="60">
        <v>263242</v>
      </c>
      <c r="E67" s="60">
        <v>2136538</v>
      </c>
      <c r="F67" s="60">
        <v>5201920</v>
      </c>
      <c r="G67" s="60">
        <f>SUM(G64:G66)</f>
        <v>2833103</v>
      </c>
      <c r="H67" s="60">
        <v>621725</v>
      </c>
      <c r="I67" s="60">
        <v>702667</v>
      </c>
      <c r="J67" s="60">
        <v>702667</v>
      </c>
      <c r="K67" s="60">
        <v>4082103</v>
      </c>
      <c r="L67" s="132">
        <v>2595132</v>
      </c>
      <c r="M67" s="132">
        <v>4205575</v>
      </c>
    </row>
    <row r="68" spans="1:13" x14ac:dyDescent="0.55000000000000004">
      <c r="I68" s="49"/>
      <c r="J68" s="49"/>
      <c r="K68" s="49"/>
    </row>
    <row r="71" spans="1:13" x14ac:dyDescent="0.55000000000000004">
      <c r="K71" s="49"/>
    </row>
  </sheetData>
  <hyperlinks>
    <hyperlink ref="A1" location="'Титульный лист'!A1" display="← Обратно к содержанию" xr:uid="{00000000-0004-0000-0500-000000000000}"/>
  </hyperlink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showGridLines="0" zoomScale="92" zoomScaleNormal="160" workbookViewId="0">
      <pane xSplit="1" ySplit="3" topLeftCell="B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6.0625" style="7" customWidth="1"/>
    <col min="2" max="11" width="11.75" style="7" customWidth="1"/>
    <col min="12" max="12" width="11.75" style="89" customWidth="1"/>
    <col min="13" max="13" width="11" style="7" customWidth="1"/>
    <col min="14" max="16384" width="11" style="7"/>
  </cols>
  <sheetData>
    <row r="1" spans="1:13" ht="47.2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88"/>
    </row>
    <row r="2" spans="1:13" ht="27" customHeight="1" x14ac:dyDescent="0.5">
      <c r="A2" s="39" t="s">
        <v>225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88"/>
    </row>
    <row r="3" spans="1:13" x14ac:dyDescent="0.5">
      <c r="A3" s="37" t="s">
        <v>2</v>
      </c>
      <c r="B3" s="70">
        <v>2019</v>
      </c>
      <c r="C3" s="70">
        <v>2020</v>
      </c>
      <c r="D3" s="70">
        <v>2021</v>
      </c>
      <c r="E3" s="70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69" t="s">
        <v>7</v>
      </c>
      <c r="M3" s="69">
        <v>2025</v>
      </c>
    </row>
    <row r="4" spans="1:13" ht="31.5" customHeight="1" x14ac:dyDescent="0.5">
      <c r="A4" s="12" t="s">
        <v>226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3"/>
    </row>
    <row r="5" spans="1:13" ht="31.5" customHeight="1" x14ac:dyDescent="0.5">
      <c r="A5" s="14" t="s">
        <v>227</v>
      </c>
      <c r="B5" s="53">
        <v>4292172</v>
      </c>
      <c r="C5" s="53">
        <v>8820291</v>
      </c>
      <c r="D5" s="53">
        <v>12815055</v>
      </c>
      <c r="E5" s="53">
        <v>13194521</v>
      </c>
      <c r="F5" s="52">
        <v>2112966</v>
      </c>
      <c r="G5" s="53">
        <v>5434825</v>
      </c>
      <c r="H5" s="53">
        <v>15140348</v>
      </c>
      <c r="I5" s="53">
        <v>2263454</v>
      </c>
      <c r="J5" s="53">
        <v>6858838</v>
      </c>
      <c r="K5" s="53">
        <v>20775750</v>
      </c>
      <c r="L5" s="13">
        <v>12633642</v>
      </c>
      <c r="M5" s="13">
        <v>36391475</v>
      </c>
    </row>
    <row r="6" spans="1:13" ht="31.5" customHeight="1" x14ac:dyDescent="0.5">
      <c r="A6" s="14" t="s">
        <v>228</v>
      </c>
      <c r="B6" s="53" t="s">
        <v>14</v>
      </c>
      <c r="C6" s="53" t="s">
        <v>14</v>
      </c>
      <c r="D6" s="53" t="s">
        <v>14</v>
      </c>
      <c r="E6" s="53" t="s">
        <v>14</v>
      </c>
      <c r="F6" s="53">
        <v>44371</v>
      </c>
      <c r="G6" s="53">
        <v>77003</v>
      </c>
      <c r="H6" s="53">
        <v>119063</v>
      </c>
      <c r="I6" s="53">
        <v>28016</v>
      </c>
      <c r="J6" s="53">
        <v>62208</v>
      </c>
      <c r="K6" s="53">
        <v>100825</v>
      </c>
      <c r="L6" s="13">
        <v>105828</v>
      </c>
      <c r="M6" s="13">
        <v>254994</v>
      </c>
    </row>
    <row r="7" spans="1:13" ht="31.5" customHeight="1" x14ac:dyDescent="0.5">
      <c r="A7" s="14" t="s">
        <v>229</v>
      </c>
      <c r="B7" s="53">
        <v>136039</v>
      </c>
      <c r="C7" s="53">
        <v>141165</v>
      </c>
      <c r="D7" s="53">
        <v>64035</v>
      </c>
      <c r="E7" s="53">
        <v>40237</v>
      </c>
      <c r="F7" s="53">
        <v>4416</v>
      </c>
      <c r="G7" s="53">
        <v>7492</v>
      </c>
      <c r="H7" s="53">
        <v>37214</v>
      </c>
      <c r="I7" s="53">
        <v>13194</v>
      </c>
      <c r="J7" s="53">
        <v>21125</v>
      </c>
      <c r="K7" s="53">
        <v>32826</v>
      </c>
      <c r="L7" s="13">
        <v>15359</v>
      </c>
      <c r="M7" s="13">
        <v>22200</v>
      </c>
    </row>
    <row r="8" spans="1:13" x14ac:dyDescent="0.5">
      <c r="A8" s="12" t="s">
        <v>230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13" t="s">
        <v>14</v>
      </c>
      <c r="M8" s="13" t="s">
        <v>14</v>
      </c>
    </row>
    <row r="9" spans="1:13" ht="31.5" customHeight="1" x14ac:dyDescent="0.5">
      <c r="A9" s="14" t="s">
        <v>231</v>
      </c>
      <c r="B9" s="53">
        <v>756967</v>
      </c>
      <c r="C9" s="53">
        <v>572926</v>
      </c>
      <c r="D9" s="53">
        <v>231417</v>
      </c>
      <c r="E9" s="53">
        <v>47369</v>
      </c>
      <c r="F9" s="53">
        <v>53077</v>
      </c>
      <c r="G9" s="53">
        <v>168345</v>
      </c>
      <c r="H9" s="53">
        <v>175541</v>
      </c>
      <c r="I9" s="53">
        <v>547</v>
      </c>
      <c r="J9" s="53">
        <v>547</v>
      </c>
      <c r="K9" s="53">
        <v>28511</v>
      </c>
      <c r="L9" s="13">
        <v>39651</v>
      </c>
      <c r="M9" s="13">
        <v>44675</v>
      </c>
    </row>
    <row r="10" spans="1:13" x14ac:dyDescent="0.5">
      <c r="A10" s="12" t="s">
        <v>232</v>
      </c>
      <c r="B10" s="53">
        <v>17521</v>
      </c>
      <c r="C10" s="53">
        <v>45059</v>
      </c>
      <c r="D10" s="53">
        <v>121320</v>
      </c>
      <c r="E10" s="53">
        <v>197485</v>
      </c>
      <c r="F10" s="53">
        <v>63628</v>
      </c>
      <c r="G10" s="53">
        <v>153887</v>
      </c>
      <c r="H10" s="53">
        <v>369863</v>
      </c>
      <c r="I10" s="53">
        <v>105527</v>
      </c>
      <c r="J10" s="53">
        <v>191548</v>
      </c>
      <c r="K10" s="53">
        <v>510607</v>
      </c>
      <c r="L10" s="13">
        <v>180209</v>
      </c>
      <c r="M10" s="13">
        <v>860691</v>
      </c>
    </row>
    <row r="11" spans="1:13" x14ac:dyDescent="0.5">
      <c r="A11" s="8" t="s">
        <v>233</v>
      </c>
      <c r="B11" s="54">
        <f>SUM(B5,B6,B7,B9,B10)</f>
        <v>5202699</v>
      </c>
      <c r="C11" s="54">
        <f>SUM(C5,C6,C7,C9,C10)</f>
        <v>9579441</v>
      </c>
      <c r="D11" s="54">
        <f>SUM(D5,D6,D7,D9,D10)</f>
        <v>13231827</v>
      </c>
      <c r="E11" s="54">
        <f>SUM(E5,E6,E7,E9,E10)</f>
        <v>13479612</v>
      </c>
      <c r="F11" s="54">
        <f>SUM(F5,F6,F7,F9,F10)</f>
        <v>2278458</v>
      </c>
      <c r="G11" s="54">
        <f>SUM(G5:G10)</f>
        <v>5841552</v>
      </c>
      <c r="H11" s="54">
        <f>SUM(H5,H6,H7,H9,H10)</f>
        <v>15842029</v>
      </c>
      <c r="I11" s="54">
        <f>SUM(I5,I6,I7,I9,I10)</f>
        <v>2410738</v>
      </c>
      <c r="J11" s="54">
        <f>SUM(J5:J10)</f>
        <v>7134266</v>
      </c>
      <c r="K11" s="54">
        <v>21448519</v>
      </c>
      <c r="L11" s="54">
        <v>12974689</v>
      </c>
      <c r="M11" s="54">
        <v>37574035</v>
      </c>
    </row>
  </sheetData>
  <hyperlinks>
    <hyperlink ref="A1" location="'Титульный лист'!A1" display="← Обратно к содержанию" xr:uid="{00000000-0004-0000-0600-000000000000}"/>
  </hyperlink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showGridLines="0" zoomScale="70" zoomScaleNormal="70" workbookViewId="0">
      <pane xSplit="1" ySplit="3" topLeftCell="I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48.5" style="15" customWidth="1"/>
    <col min="2" max="11" width="11.75" style="15" customWidth="1"/>
    <col min="12" max="12" width="11" style="7" customWidth="1"/>
    <col min="13" max="16384" width="11" style="7"/>
  </cols>
  <sheetData>
    <row r="1" spans="1:13" ht="42.75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27" customHeight="1" x14ac:dyDescent="0.5">
      <c r="A2" s="39" t="s">
        <v>234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x14ac:dyDescent="0.5">
      <c r="A3" s="37" t="s">
        <v>2</v>
      </c>
      <c r="B3" s="70">
        <v>2019</v>
      </c>
      <c r="C3" s="70">
        <v>2020</v>
      </c>
      <c r="D3" s="70">
        <v>2021</v>
      </c>
      <c r="E3" s="70">
        <v>2022</v>
      </c>
      <c r="F3" s="69" t="s">
        <v>3</v>
      </c>
      <c r="G3" s="69" t="s">
        <v>4</v>
      </c>
      <c r="H3" s="69">
        <v>2023</v>
      </c>
      <c r="I3" s="69" t="s">
        <v>5</v>
      </c>
      <c r="J3" s="69" t="s">
        <v>6</v>
      </c>
      <c r="K3" s="69">
        <v>2024</v>
      </c>
      <c r="L3" s="69" t="s">
        <v>7</v>
      </c>
      <c r="M3" s="69">
        <v>2025</v>
      </c>
    </row>
    <row r="4" spans="1:13" ht="31.5" customHeight="1" x14ac:dyDescent="0.5">
      <c r="A4" s="23" t="s">
        <v>235</v>
      </c>
      <c r="B4" s="55">
        <v>1084344</v>
      </c>
      <c r="C4" s="55">
        <v>2130981</v>
      </c>
      <c r="D4" s="55">
        <v>3951579</v>
      </c>
      <c r="E4" s="55">
        <v>4061009</v>
      </c>
      <c r="F4" s="55">
        <v>407250</v>
      </c>
      <c r="G4" s="55">
        <v>770315</v>
      </c>
      <c r="H4" s="55">
        <v>2675527</v>
      </c>
      <c r="I4" s="55">
        <v>643390</v>
      </c>
      <c r="J4" s="55">
        <v>1495226</v>
      </c>
      <c r="K4" s="55">
        <v>3814717</v>
      </c>
      <c r="L4" s="90">
        <v>3368531</v>
      </c>
      <c r="M4" s="90">
        <v>8464366</v>
      </c>
    </row>
    <row r="5" spans="1:13" x14ac:dyDescent="0.5">
      <c r="A5" s="23" t="s">
        <v>236</v>
      </c>
      <c r="B5" s="55">
        <v>267248</v>
      </c>
      <c r="C5" s="55">
        <v>358313</v>
      </c>
      <c r="D5" s="55">
        <v>547592</v>
      </c>
      <c r="E5" s="55">
        <v>790788</v>
      </c>
      <c r="F5" s="55">
        <v>233976</v>
      </c>
      <c r="G5" s="55">
        <v>449515</v>
      </c>
      <c r="H5" s="55">
        <v>997752</v>
      </c>
      <c r="I5" s="55">
        <v>293444</v>
      </c>
      <c r="J5" s="55">
        <v>613001</v>
      </c>
      <c r="K5" s="55">
        <v>1339955</v>
      </c>
      <c r="L5" s="90">
        <v>932560</v>
      </c>
      <c r="M5" s="90">
        <v>1976418</v>
      </c>
    </row>
    <row r="6" spans="1:13" x14ac:dyDescent="0.5">
      <c r="A6" s="23" t="s">
        <v>237</v>
      </c>
      <c r="B6" s="55">
        <v>67865</v>
      </c>
      <c r="C6" s="55">
        <v>97171</v>
      </c>
      <c r="D6" s="55">
        <v>123226</v>
      </c>
      <c r="E6" s="55">
        <v>167189</v>
      </c>
      <c r="F6" s="55">
        <v>54467</v>
      </c>
      <c r="G6" s="55">
        <v>134964</v>
      </c>
      <c r="H6" s="55">
        <v>323289</v>
      </c>
      <c r="I6" s="55">
        <v>75214</v>
      </c>
      <c r="J6" s="55">
        <v>164907</v>
      </c>
      <c r="K6" s="55">
        <v>358461</v>
      </c>
      <c r="L6" s="90">
        <v>187310</v>
      </c>
      <c r="M6" s="90">
        <v>365337</v>
      </c>
    </row>
    <row r="7" spans="1:13" x14ac:dyDescent="0.5">
      <c r="A7" s="23" t="s">
        <v>238</v>
      </c>
      <c r="B7" s="55"/>
      <c r="C7" s="55"/>
      <c r="D7" s="55">
        <v>28927</v>
      </c>
      <c r="E7" s="55">
        <v>153723</v>
      </c>
      <c r="F7" s="55">
        <v>59295</v>
      </c>
      <c r="G7" s="55">
        <v>112168</v>
      </c>
      <c r="H7" s="55">
        <v>235088</v>
      </c>
      <c r="I7" s="55">
        <v>61003</v>
      </c>
      <c r="J7" s="55">
        <v>128192</v>
      </c>
      <c r="K7" s="55">
        <v>291383</v>
      </c>
      <c r="L7" s="90">
        <v>155977</v>
      </c>
      <c r="M7" s="90">
        <v>384158</v>
      </c>
    </row>
    <row r="8" spans="1:13" x14ac:dyDescent="0.5">
      <c r="A8" s="91" t="s">
        <v>239</v>
      </c>
      <c r="B8" s="55">
        <v>745910</v>
      </c>
      <c r="C8" s="55">
        <v>625628</v>
      </c>
      <c r="D8" s="55">
        <v>172769</v>
      </c>
      <c r="E8" s="55">
        <v>55696</v>
      </c>
      <c r="F8" s="55">
        <v>47412</v>
      </c>
      <c r="G8" s="55">
        <v>156746</v>
      </c>
      <c r="H8" s="55">
        <v>164371</v>
      </c>
      <c r="I8" s="55">
        <v>622</v>
      </c>
      <c r="J8" s="55">
        <v>622</v>
      </c>
      <c r="K8" s="55">
        <v>17350</v>
      </c>
      <c r="L8" s="90">
        <v>9605</v>
      </c>
      <c r="M8" s="90">
        <v>12117</v>
      </c>
    </row>
    <row r="9" spans="1:13" x14ac:dyDescent="0.5">
      <c r="A9" s="23" t="s">
        <v>240</v>
      </c>
      <c r="B9" s="55">
        <v>104900</v>
      </c>
      <c r="C9" s="55">
        <v>53242</v>
      </c>
      <c r="D9" s="55">
        <v>81439</v>
      </c>
      <c r="E9" s="55">
        <v>146779</v>
      </c>
      <c r="F9" s="55">
        <v>769</v>
      </c>
      <c r="G9" s="55">
        <v>1870</v>
      </c>
      <c r="H9" s="55">
        <v>130328</v>
      </c>
      <c r="I9" s="55">
        <v>84195</v>
      </c>
      <c r="J9" s="55">
        <v>240015</v>
      </c>
      <c r="K9" s="55">
        <v>903033</v>
      </c>
      <c r="L9" s="90">
        <v>1067098</v>
      </c>
      <c r="M9" s="90">
        <v>2246681</v>
      </c>
    </row>
    <row r="10" spans="1:13" x14ac:dyDescent="0.5">
      <c r="A10" s="23" t="s">
        <v>241</v>
      </c>
      <c r="B10" s="55">
        <v>89427</v>
      </c>
      <c r="C10" s="55">
        <v>65073</v>
      </c>
      <c r="D10" s="55">
        <v>48022</v>
      </c>
      <c r="E10" s="55">
        <v>54020</v>
      </c>
      <c r="F10" s="55">
        <v>16458</v>
      </c>
      <c r="G10" s="55">
        <v>36831</v>
      </c>
      <c r="H10" s="55">
        <v>86184</v>
      </c>
      <c r="I10" s="55">
        <v>16803</v>
      </c>
      <c r="J10" s="55">
        <v>41032</v>
      </c>
      <c r="K10" s="55">
        <v>94574</v>
      </c>
      <c r="L10" s="90">
        <v>57781</v>
      </c>
      <c r="M10" s="90">
        <v>141067</v>
      </c>
    </row>
    <row r="11" spans="1:13" x14ac:dyDescent="0.5">
      <c r="A11" s="23" t="s">
        <v>242</v>
      </c>
      <c r="B11" s="55">
        <v>42535</v>
      </c>
      <c r="C11" s="55">
        <v>38251</v>
      </c>
      <c r="D11" s="55">
        <v>46865</v>
      </c>
      <c r="E11" s="55">
        <v>55991</v>
      </c>
      <c r="F11" s="55">
        <v>17688</v>
      </c>
      <c r="G11" s="55">
        <v>41181</v>
      </c>
      <c r="H11" s="55">
        <v>74932</v>
      </c>
      <c r="I11" s="55">
        <v>10368</v>
      </c>
      <c r="J11" s="55">
        <v>24343</v>
      </c>
      <c r="K11" s="55">
        <v>71918</v>
      </c>
      <c r="L11" s="90">
        <v>80121</v>
      </c>
      <c r="M11" s="90">
        <v>175973</v>
      </c>
    </row>
    <row r="12" spans="1:13" x14ac:dyDescent="0.5">
      <c r="A12" s="91" t="s">
        <v>243</v>
      </c>
      <c r="B12" s="55"/>
      <c r="C12" s="55"/>
      <c r="D12" s="55">
        <v>33833</v>
      </c>
      <c r="E12" s="55">
        <v>111232</v>
      </c>
      <c r="F12" s="56">
        <v>684</v>
      </c>
      <c r="G12" s="55">
        <v>10648</v>
      </c>
      <c r="H12" s="55">
        <v>19841</v>
      </c>
      <c r="I12" s="55">
        <v>961</v>
      </c>
      <c r="J12" s="55">
        <v>19585</v>
      </c>
      <c r="K12" s="55">
        <v>38150</v>
      </c>
      <c r="L12" s="90">
        <v>299474</v>
      </c>
      <c r="M12" s="90">
        <v>381531</v>
      </c>
    </row>
    <row r="13" spans="1:13" x14ac:dyDescent="0.5">
      <c r="A13" s="23" t="s">
        <v>244</v>
      </c>
      <c r="B13" s="55">
        <v>25025</v>
      </c>
      <c r="C13" s="55">
        <v>22235</v>
      </c>
      <c r="D13" s="55">
        <v>42471</v>
      </c>
      <c r="E13" s="55">
        <v>43194</v>
      </c>
      <c r="F13" s="55">
        <v>31285</v>
      </c>
      <c r="G13" s="55">
        <v>78867</v>
      </c>
      <c r="H13" s="55">
        <v>182849</v>
      </c>
      <c r="I13" s="55">
        <v>63047</v>
      </c>
      <c r="J13" s="55">
        <v>105020</v>
      </c>
      <c r="K13" s="55">
        <v>216075</v>
      </c>
      <c r="L13" s="90">
        <v>125916</v>
      </c>
      <c r="M13" s="90">
        <v>404984</v>
      </c>
    </row>
    <row r="14" spans="1:13" ht="31.5" customHeight="1" x14ac:dyDescent="0.5">
      <c r="A14" s="23" t="s">
        <v>245</v>
      </c>
      <c r="B14" s="55">
        <v>23295</v>
      </c>
      <c r="C14" s="55">
        <v>48659</v>
      </c>
      <c r="D14" s="55">
        <v>57343</v>
      </c>
      <c r="E14" s="55">
        <v>259167</v>
      </c>
      <c r="F14" s="55">
        <v>288312</v>
      </c>
      <c r="G14" s="55">
        <v>319467</v>
      </c>
      <c r="H14" s="55">
        <v>209425</v>
      </c>
      <c r="I14" s="55">
        <v>80142</v>
      </c>
      <c r="J14" s="55">
        <v>77025</v>
      </c>
      <c r="K14" s="55">
        <v>473130</v>
      </c>
      <c r="L14" s="90">
        <v>124980</v>
      </c>
      <c r="M14" s="90">
        <v>398558</v>
      </c>
    </row>
    <row r="15" spans="1:13" ht="31.5" customHeight="1" x14ac:dyDescent="0.5">
      <c r="A15" s="23" t="s">
        <v>246</v>
      </c>
      <c r="B15" s="55">
        <v>-29003</v>
      </c>
      <c r="C15" s="55">
        <v>-135388</v>
      </c>
      <c r="D15" s="55">
        <v>-455249</v>
      </c>
      <c r="E15" s="55">
        <v>-1943025</v>
      </c>
      <c r="F15" s="55">
        <v>303924</v>
      </c>
      <c r="G15" s="55">
        <v>848772</v>
      </c>
      <c r="H15" s="55">
        <v>708282</v>
      </c>
      <c r="I15" s="55">
        <v>-39910</v>
      </c>
      <c r="J15" s="55">
        <v>66452</v>
      </c>
      <c r="K15" s="55">
        <v>-372310</v>
      </c>
      <c r="L15" s="55">
        <v>-1402526</v>
      </c>
      <c r="M15" s="55">
        <v>-2799444</v>
      </c>
    </row>
    <row r="16" spans="1:13" x14ac:dyDescent="0.5">
      <c r="A16" s="24" t="s">
        <v>247</v>
      </c>
      <c r="B16" s="57">
        <v>2421546</v>
      </c>
      <c r="C16" s="57">
        <v>3304165</v>
      </c>
      <c r="D16" s="57">
        <v>4678817</v>
      </c>
      <c r="E16" s="57">
        <v>3955763</v>
      </c>
      <c r="F16" s="57">
        <v>1461520</v>
      </c>
      <c r="G16" s="57">
        <v>2961344</v>
      </c>
      <c r="H16" s="57">
        <v>5807868</v>
      </c>
      <c r="I16" s="57">
        <v>1289279</v>
      </c>
      <c r="J16" s="57">
        <v>2975420</v>
      </c>
      <c r="K16" s="57">
        <v>7246436</v>
      </c>
      <c r="L16" s="57">
        <v>5006827</v>
      </c>
      <c r="M16" s="57">
        <v>12151746</v>
      </c>
    </row>
    <row r="17" spans="12:12" x14ac:dyDescent="0.5">
      <c r="L17" s="90"/>
    </row>
    <row r="19" spans="12:12" x14ac:dyDescent="0.5">
      <c r="L19" s="90"/>
    </row>
    <row r="20" spans="12:12" x14ac:dyDescent="0.5">
      <c r="L20" s="90"/>
    </row>
    <row r="21" spans="12:12" x14ac:dyDescent="0.5">
      <c r="L21" s="90"/>
    </row>
    <row r="22" spans="12:12" x14ac:dyDescent="0.5">
      <c r="L22" s="90"/>
    </row>
    <row r="23" spans="12:12" x14ac:dyDescent="0.5">
      <c r="L23" s="90"/>
    </row>
    <row r="24" spans="12:12" x14ac:dyDescent="0.5">
      <c r="L24" s="90"/>
    </row>
    <row r="25" spans="12:12" x14ac:dyDescent="0.5">
      <c r="L25" s="90"/>
    </row>
    <row r="26" spans="12:12" x14ac:dyDescent="0.5">
      <c r="L26" s="90"/>
    </row>
    <row r="27" spans="12:12" x14ac:dyDescent="0.5">
      <c r="L27" s="90"/>
    </row>
    <row r="28" spans="12:12" x14ac:dyDescent="0.5">
      <c r="L28" s="90"/>
    </row>
    <row r="29" spans="12:12" x14ac:dyDescent="0.5">
      <c r="L29" s="90"/>
    </row>
  </sheetData>
  <hyperlinks>
    <hyperlink ref="A1" location="'Титульный лист'!A1" display="← Обратно к содержанию" xr:uid="{00000000-0004-0000-0700-000000000000}"/>
  </hyperlink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"/>
  <sheetViews>
    <sheetView showGridLines="0" zoomScale="70" zoomScaleNormal="70" workbookViewId="0">
      <pane xSplit="1" ySplit="3" topLeftCell="D4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42" style="15" customWidth="1"/>
    <col min="2" max="11" width="11.75" style="15" customWidth="1"/>
    <col min="12" max="16384" width="11" style="7"/>
  </cols>
  <sheetData>
    <row r="1" spans="1:11" ht="46.5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7" customHeight="1" x14ac:dyDescent="0.5">
      <c r="A2" s="39" t="s">
        <v>248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5">
      <c r="A3" s="37" t="s">
        <v>2</v>
      </c>
      <c r="B3" s="70">
        <v>2019</v>
      </c>
      <c r="C3" s="70">
        <v>2020</v>
      </c>
      <c r="D3" s="70">
        <v>2021</v>
      </c>
      <c r="E3" s="70">
        <v>2022</v>
      </c>
      <c r="F3" s="70" t="s">
        <v>4</v>
      </c>
      <c r="G3" s="70">
        <v>2023</v>
      </c>
      <c r="H3" s="70" t="s">
        <v>6</v>
      </c>
      <c r="I3" s="70">
        <v>2024</v>
      </c>
      <c r="J3" s="70" t="s">
        <v>7</v>
      </c>
      <c r="K3" s="70">
        <v>2025</v>
      </c>
    </row>
    <row r="4" spans="1:11" x14ac:dyDescent="0.5">
      <c r="A4" s="10" t="s">
        <v>249</v>
      </c>
      <c r="B4" s="58">
        <v>147314</v>
      </c>
      <c r="C4" s="58">
        <v>147330</v>
      </c>
      <c r="D4" s="59">
        <v>390606</v>
      </c>
      <c r="E4" s="59">
        <v>907225</v>
      </c>
      <c r="F4" s="59">
        <v>524308</v>
      </c>
      <c r="G4" s="59">
        <v>889824</v>
      </c>
      <c r="H4" s="59">
        <v>878743</v>
      </c>
      <c r="I4" s="59">
        <v>2245549</v>
      </c>
      <c r="J4" s="59">
        <v>1556790</v>
      </c>
      <c r="K4" s="59">
        <v>4221589</v>
      </c>
    </row>
    <row r="5" spans="1:11" ht="31.5" customHeight="1" x14ac:dyDescent="0.5">
      <c r="A5" s="91" t="s">
        <v>250</v>
      </c>
      <c r="B5" s="59" t="s">
        <v>14</v>
      </c>
      <c r="C5" s="59" t="s">
        <v>14</v>
      </c>
      <c r="D5" s="59" t="s">
        <v>14</v>
      </c>
      <c r="E5" s="59" t="s">
        <v>14</v>
      </c>
      <c r="F5" s="59" t="s">
        <v>14</v>
      </c>
      <c r="G5" s="59" t="s">
        <v>14</v>
      </c>
      <c r="H5" s="59">
        <v>246420</v>
      </c>
      <c r="I5" s="59">
        <v>324385</v>
      </c>
      <c r="J5" s="59" t="s">
        <v>14</v>
      </c>
      <c r="K5" s="59" t="s">
        <v>14</v>
      </c>
    </row>
    <row r="6" spans="1:11" ht="47.25" customHeight="1" x14ac:dyDescent="0.5">
      <c r="A6" s="91" t="s">
        <v>251</v>
      </c>
      <c r="B6" s="58">
        <v>25939</v>
      </c>
      <c r="C6" s="58">
        <v>139162</v>
      </c>
      <c r="D6" s="59">
        <v>1007469</v>
      </c>
      <c r="E6" s="59">
        <v>287043</v>
      </c>
      <c r="F6" s="59">
        <v>-46550</v>
      </c>
      <c r="G6" s="59">
        <v>769789</v>
      </c>
      <c r="H6" s="59">
        <v>-45032</v>
      </c>
      <c r="I6" s="59">
        <v>589772</v>
      </c>
      <c r="J6" s="59">
        <v>46787</v>
      </c>
      <c r="K6" s="59">
        <v>-197129</v>
      </c>
    </row>
    <row r="7" spans="1:11" x14ac:dyDescent="0.5">
      <c r="A7" s="10" t="s">
        <v>236</v>
      </c>
      <c r="B7" s="58">
        <v>414912</v>
      </c>
      <c r="C7" s="58">
        <v>583753</v>
      </c>
      <c r="D7" s="59">
        <v>573690</v>
      </c>
      <c r="E7" s="59">
        <v>646812</v>
      </c>
      <c r="F7" s="59">
        <v>304788</v>
      </c>
      <c r="G7" s="59">
        <v>711468</v>
      </c>
      <c r="H7" s="59">
        <v>382781</v>
      </c>
      <c r="I7" s="59">
        <v>1034734</v>
      </c>
      <c r="J7" s="59">
        <v>810966</v>
      </c>
      <c r="K7" s="59">
        <v>1899743</v>
      </c>
    </row>
    <row r="8" spans="1:11" x14ac:dyDescent="0.5">
      <c r="A8" s="10" t="s">
        <v>252</v>
      </c>
      <c r="B8" s="58">
        <v>70394</v>
      </c>
      <c r="C8" s="58">
        <v>64697</v>
      </c>
      <c r="D8" s="59">
        <v>41635</v>
      </c>
      <c r="E8" s="59">
        <v>74182</v>
      </c>
      <c r="F8" s="59">
        <v>27878</v>
      </c>
      <c r="G8" s="59">
        <v>56420</v>
      </c>
      <c r="H8" s="59">
        <v>41305</v>
      </c>
      <c r="I8" s="59">
        <v>80556</v>
      </c>
      <c r="J8" s="59">
        <v>36407</v>
      </c>
      <c r="K8" s="59">
        <v>112396</v>
      </c>
    </row>
    <row r="9" spans="1:11" ht="31.5" customHeight="1" x14ac:dyDescent="0.5">
      <c r="A9" s="10" t="s">
        <v>253</v>
      </c>
      <c r="B9" s="58">
        <v>21645</v>
      </c>
      <c r="C9" s="58">
        <v>22414</v>
      </c>
      <c r="D9" s="59">
        <v>27300</v>
      </c>
      <c r="E9" s="59">
        <v>33750</v>
      </c>
      <c r="F9" s="59">
        <v>16242</v>
      </c>
      <c r="G9" s="59">
        <v>34520</v>
      </c>
      <c r="H9" s="59">
        <v>26182</v>
      </c>
      <c r="I9" s="59">
        <v>64070</v>
      </c>
      <c r="J9" s="59">
        <v>55631</v>
      </c>
      <c r="K9" s="59">
        <v>140245</v>
      </c>
    </row>
    <row r="10" spans="1:11" x14ac:dyDescent="0.5">
      <c r="A10" s="10" t="s">
        <v>254</v>
      </c>
      <c r="B10" s="58">
        <v>29580</v>
      </c>
      <c r="C10" s="58">
        <v>14551</v>
      </c>
      <c r="D10" s="59">
        <v>22666</v>
      </c>
      <c r="E10" s="59">
        <v>22269</v>
      </c>
      <c r="F10" s="59">
        <v>9071</v>
      </c>
      <c r="G10" s="59">
        <v>32664</v>
      </c>
      <c r="H10" s="59">
        <v>22800</v>
      </c>
      <c r="I10" s="59">
        <v>68436</v>
      </c>
      <c r="J10" s="59">
        <v>38892</v>
      </c>
      <c r="K10" s="59">
        <v>126062</v>
      </c>
    </row>
    <row r="11" spans="1:11" x14ac:dyDescent="0.5">
      <c r="A11" s="10" t="s">
        <v>255</v>
      </c>
      <c r="B11" s="58">
        <v>32737</v>
      </c>
      <c r="C11" s="58">
        <v>26663</v>
      </c>
      <c r="D11" s="59">
        <v>16392</v>
      </c>
      <c r="E11" s="59">
        <v>40320</v>
      </c>
      <c r="F11" s="59">
        <v>9919</v>
      </c>
      <c r="G11" s="59">
        <v>29091</v>
      </c>
      <c r="H11" s="59">
        <v>8746</v>
      </c>
      <c r="I11" s="59">
        <v>52146</v>
      </c>
      <c r="J11" s="59">
        <v>43858</v>
      </c>
      <c r="K11" s="59">
        <v>91877</v>
      </c>
    </row>
    <row r="12" spans="1:11" x14ac:dyDescent="0.5">
      <c r="A12" s="11" t="s">
        <v>256</v>
      </c>
      <c r="B12" s="60">
        <v>742521</v>
      </c>
      <c r="C12" s="60">
        <v>998570</v>
      </c>
      <c r="D12" s="60">
        <v>2079758</v>
      </c>
      <c r="E12" s="60">
        <v>2011601</v>
      </c>
      <c r="F12" s="60">
        <f>SUM(F4:F11)</f>
        <v>845656</v>
      </c>
      <c r="G12" s="60">
        <v>2523776</v>
      </c>
      <c r="H12" s="60">
        <f>SUM(H4:H11)</f>
        <v>1561945</v>
      </c>
      <c r="I12" s="60">
        <v>4459648</v>
      </c>
      <c r="J12" s="60">
        <v>2589331</v>
      </c>
      <c r="K12" s="60">
        <v>6394783</v>
      </c>
    </row>
  </sheetData>
  <hyperlinks>
    <hyperlink ref="A1" location="'Титульный лист'!A1" display="← Обратно к содержанию" xr:uid="{00000000-0004-0000-0800-000000000000}"/>
  </hyperlink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6"/>
  <sheetViews>
    <sheetView showGridLines="0" zoomScale="70" zoomScaleNormal="70" workbookViewId="0">
      <pane xSplit="1" ySplit="3" topLeftCell="B5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11" defaultRowHeight="15.75" x14ac:dyDescent="0.5"/>
  <cols>
    <col min="1" max="1" width="38.0625" style="15" bestFit="1" customWidth="1"/>
    <col min="2" max="9" width="11.25" style="15" customWidth="1"/>
    <col min="10" max="10" width="11.25" customWidth="1"/>
  </cols>
  <sheetData>
    <row r="1" spans="1:11" ht="46.5" customHeight="1" x14ac:dyDescent="0.5">
      <c r="A1" s="38" t="s">
        <v>0</v>
      </c>
      <c r="B1" s="21"/>
      <c r="C1" s="21"/>
      <c r="D1" s="21"/>
      <c r="E1" s="21"/>
      <c r="F1" s="21"/>
      <c r="G1" s="21"/>
      <c r="H1" s="21"/>
      <c r="I1" s="21"/>
    </row>
    <row r="2" spans="1:11" ht="27" customHeight="1" x14ac:dyDescent="0.5">
      <c r="A2" s="39" t="s">
        <v>257</v>
      </c>
      <c r="B2" s="21"/>
      <c r="C2" s="21"/>
      <c r="D2" s="21"/>
      <c r="E2" s="21"/>
      <c r="F2" s="21"/>
      <c r="G2" s="21"/>
      <c r="H2" s="21"/>
      <c r="I2" s="21"/>
    </row>
    <row r="3" spans="1:11" s="7" customFormat="1" x14ac:dyDescent="0.5">
      <c r="A3" s="37" t="s">
        <v>2</v>
      </c>
      <c r="B3" s="70">
        <v>2019</v>
      </c>
      <c r="C3" s="70">
        <v>2020</v>
      </c>
      <c r="D3" s="70">
        <v>2021</v>
      </c>
      <c r="E3" s="70">
        <v>2022</v>
      </c>
      <c r="F3" s="70" t="s">
        <v>4</v>
      </c>
      <c r="G3" s="70">
        <v>2023</v>
      </c>
      <c r="H3" s="70" t="s">
        <v>6</v>
      </c>
      <c r="I3" s="70">
        <v>2024</v>
      </c>
      <c r="J3" s="70" t="s">
        <v>7</v>
      </c>
      <c r="K3" s="70">
        <v>2025</v>
      </c>
    </row>
    <row r="4" spans="1:11" ht="31.5" customHeight="1" x14ac:dyDescent="0.5">
      <c r="A4" s="10" t="s">
        <v>258</v>
      </c>
      <c r="B4" s="58">
        <v>537945</v>
      </c>
      <c r="C4" s="58">
        <v>903841</v>
      </c>
      <c r="D4" s="59">
        <v>1340669</v>
      </c>
      <c r="E4" s="59">
        <v>1571768</v>
      </c>
      <c r="F4" s="59">
        <v>522233</v>
      </c>
      <c r="G4" s="59">
        <v>1220950</v>
      </c>
      <c r="H4" s="59">
        <v>613782</v>
      </c>
      <c r="I4" s="59">
        <v>1570373</v>
      </c>
      <c r="J4" s="111">
        <v>1114899</v>
      </c>
      <c r="K4" s="111">
        <v>3339805</v>
      </c>
    </row>
    <row r="5" spans="1:11" x14ac:dyDescent="0.5">
      <c r="A5" s="10" t="s">
        <v>238</v>
      </c>
      <c r="B5" s="58">
        <v>20786</v>
      </c>
      <c r="C5" s="58">
        <v>41681</v>
      </c>
      <c r="D5" s="59">
        <v>44816</v>
      </c>
      <c r="E5" s="59">
        <v>41005</v>
      </c>
      <c r="F5" s="59">
        <v>59812</v>
      </c>
      <c r="G5" s="59">
        <v>135056</v>
      </c>
      <c r="H5" s="59">
        <v>104035</v>
      </c>
      <c r="I5" s="59">
        <v>206688</v>
      </c>
      <c r="J5" s="111">
        <v>167168</v>
      </c>
      <c r="K5" s="111">
        <v>278940</v>
      </c>
    </row>
    <row r="6" spans="1:11" ht="31.5" customHeight="1" x14ac:dyDescent="0.5">
      <c r="A6" s="10" t="s">
        <v>259</v>
      </c>
      <c r="B6" s="58">
        <v>80458</v>
      </c>
      <c r="C6" s="58">
        <v>85290</v>
      </c>
      <c r="D6" s="59">
        <v>102709</v>
      </c>
      <c r="E6" s="59">
        <v>111927</v>
      </c>
      <c r="F6" s="59">
        <v>71595</v>
      </c>
      <c r="G6" s="59">
        <v>130107</v>
      </c>
      <c r="H6" s="59">
        <v>86376</v>
      </c>
      <c r="I6" s="59">
        <v>197297</v>
      </c>
      <c r="J6" s="111">
        <v>140672</v>
      </c>
      <c r="K6" s="111">
        <v>336221</v>
      </c>
    </row>
    <row r="7" spans="1:11" x14ac:dyDescent="0.5">
      <c r="A7" s="10" t="s">
        <v>260</v>
      </c>
      <c r="B7" s="58">
        <v>21516</v>
      </c>
      <c r="C7" s="58">
        <v>63997</v>
      </c>
      <c r="D7" s="59">
        <v>65858</v>
      </c>
      <c r="E7" s="59">
        <v>158151</v>
      </c>
      <c r="F7" s="59">
        <v>62507</v>
      </c>
      <c r="G7" s="59">
        <v>127475</v>
      </c>
      <c r="H7" s="59">
        <v>62719</v>
      </c>
      <c r="I7" s="59">
        <v>179611</v>
      </c>
      <c r="J7" s="111">
        <v>83704</v>
      </c>
      <c r="K7" s="111">
        <v>296668</v>
      </c>
    </row>
    <row r="8" spans="1:11" ht="31.5" customHeight="1" x14ac:dyDescent="0.5">
      <c r="A8" s="10" t="s">
        <v>250</v>
      </c>
      <c r="B8" s="59" t="s">
        <v>14</v>
      </c>
      <c r="C8" s="59" t="s">
        <v>14</v>
      </c>
      <c r="D8" s="59" t="s">
        <v>14</v>
      </c>
      <c r="E8" s="59" t="s">
        <v>14</v>
      </c>
      <c r="F8" s="59" t="s">
        <v>14</v>
      </c>
      <c r="G8" s="59" t="s">
        <v>14</v>
      </c>
      <c r="H8" s="59" t="s">
        <v>14</v>
      </c>
      <c r="I8" s="59">
        <v>103590</v>
      </c>
      <c r="J8" s="111" t="s">
        <v>14</v>
      </c>
      <c r="K8" s="111" t="s">
        <v>14</v>
      </c>
    </row>
    <row r="9" spans="1:11" ht="31.5" customHeight="1" x14ac:dyDescent="0.5">
      <c r="A9" s="10" t="s">
        <v>261</v>
      </c>
      <c r="B9" s="58">
        <v>31844</v>
      </c>
      <c r="C9" s="58">
        <v>18783</v>
      </c>
      <c r="D9" s="58">
        <v>38194</v>
      </c>
      <c r="E9" s="59">
        <v>34094</v>
      </c>
      <c r="F9" s="59">
        <v>14294</v>
      </c>
      <c r="G9" s="59">
        <v>34216</v>
      </c>
      <c r="H9" s="59">
        <v>19053</v>
      </c>
      <c r="I9" s="59">
        <v>39469</v>
      </c>
      <c r="J9" s="111">
        <v>15948</v>
      </c>
      <c r="K9" s="111">
        <v>45140</v>
      </c>
    </row>
    <row r="10" spans="1:11" x14ac:dyDescent="0.5">
      <c r="A10" s="10" t="s">
        <v>262</v>
      </c>
      <c r="B10" s="58">
        <v>9377</v>
      </c>
      <c r="C10" s="58">
        <v>10640</v>
      </c>
      <c r="D10" s="58">
        <v>15842</v>
      </c>
      <c r="E10" s="59">
        <v>17979</v>
      </c>
      <c r="F10" s="59">
        <v>11537</v>
      </c>
      <c r="G10" s="59">
        <v>30840</v>
      </c>
      <c r="H10" s="59">
        <v>20008</v>
      </c>
      <c r="I10" s="59">
        <v>44771</v>
      </c>
      <c r="J10" s="111">
        <v>33230</v>
      </c>
      <c r="K10" s="111">
        <v>71955</v>
      </c>
    </row>
    <row r="11" spans="1:11" x14ac:dyDescent="0.5">
      <c r="A11" s="10" t="s">
        <v>263</v>
      </c>
      <c r="B11" s="58">
        <v>10543</v>
      </c>
      <c r="C11" s="58">
        <v>20725</v>
      </c>
      <c r="D11" s="58">
        <v>18445</v>
      </c>
      <c r="E11" s="59">
        <v>60033</v>
      </c>
      <c r="F11" s="59">
        <v>11346</v>
      </c>
      <c r="G11" s="59">
        <v>30724</v>
      </c>
      <c r="H11" s="59">
        <v>12702</v>
      </c>
      <c r="I11" s="59">
        <v>46374</v>
      </c>
      <c r="J11" s="111">
        <v>55190</v>
      </c>
      <c r="K11" s="111">
        <v>141616</v>
      </c>
    </row>
    <row r="12" spans="1:11" x14ac:dyDescent="0.5">
      <c r="A12" s="10" t="s">
        <v>264</v>
      </c>
      <c r="B12" s="58">
        <v>10570</v>
      </c>
      <c r="C12" s="58">
        <v>31898</v>
      </c>
      <c r="D12" s="58">
        <v>10208</v>
      </c>
      <c r="E12" s="59">
        <v>19313</v>
      </c>
      <c r="F12" s="59">
        <v>11559</v>
      </c>
      <c r="G12" s="59">
        <v>25597</v>
      </c>
      <c r="H12" s="59">
        <v>12454</v>
      </c>
      <c r="I12" s="59">
        <v>24435</v>
      </c>
      <c r="J12" s="111">
        <v>12354</v>
      </c>
      <c r="K12" s="111">
        <v>25259</v>
      </c>
    </row>
    <row r="13" spans="1:11" ht="31.5" customHeight="1" x14ac:dyDescent="0.5">
      <c r="A13" s="10" t="s">
        <v>265</v>
      </c>
      <c r="B13" s="58">
        <v>15676</v>
      </c>
      <c r="C13" s="58">
        <v>15051</v>
      </c>
      <c r="D13" s="58">
        <v>33890</v>
      </c>
      <c r="E13" s="59">
        <v>15249</v>
      </c>
      <c r="F13" s="59">
        <v>16337</v>
      </c>
      <c r="G13" s="59">
        <v>22153</v>
      </c>
      <c r="H13" s="59">
        <v>36039</v>
      </c>
      <c r="I13" s="59" t="s">
        <v>14</v>
      </c>
      <c r="J13" s="111">
        <v>67724</v>
      </c>
      <c r="K13" s="111" t="s">
        <v>14</v>
      </c>
    </row>
    <row r="14" spans="1:11" ht="31.5" customHeight="1" x14ac:dyDescent="0.5">
      <c r="A14" s="10" t="s">
        <v>442</v>
      </c>
      <c r="B14" s="59" t="s">
        <v>14</v>
      </c>
      <c r="C14" s="59" t="s">
        <v>14</v>
      </c>
      <c r="D14" s="59" t="s">
        <v>14</v>
      </c>
      <c r="E14" s="59" t="s">
        <v>14</v>
      </c>
      <c r="F14" s="59" t="s">
        <v>14</v>
      </c>
      <c r="G14" s="59" t="s">
        <v>14</v>
      </c>
      <c r="H14" s="59" t="s">
        <v>14</v>
      </c>
      <c r="I14" s="59">
        <v>119977</v>
      </c>
      <c r="J14" s="59" t="s">
        <v>14</v>
      </c>
      <c r="K14" s="111">
        <v>199317</v>
      </c>
    </row>
    <row r="15" spans="1:11" x14ac:dyDescent="0.5">
      <c r="A15" s="10" t="s">
        <v>266</v>
      </c>
      <c r="B15" s="59" t="s">
        <v>14</v>
      </c>
      <c r="C15" s="59" t="s">
        <v>14</v>
      </c>
      <c r="D15" s="59">
        <v>9600</v>
      </c>
      <c r="E15" s="59">
        <v>11627</v>
      </c>
      <c r="F15" s="59" t="s">
        <v>14</v>
      </c>
      <c r="G15" s="59">
        <v>11453</v>
      </c>
      <c r="H15" s="59" t="s">
        <v>14</v>
      </c>
      <c r="I15" s="59">
        <v>20478</v>
      </c>
      <c r="J15" s="111" t="s">
        <v>14</v>
      </c>
      <c r="K15" s="111">
        <v>19432</v>
      </c>
    </row>
    <row r="16" spans="1:11" x14ac:dyDescent="0.5">
      <c r="A16" s="10" t="s">
        <v>267</v>
      </c>
      <c r="B16" s="58">
        <v>5330</v>
      </c>
      <c r="C16" s="58">
        <v>5524</v>
      </c>
      <c r="D16" s="58">
        <v>4663</v>
      </c>
      <c r="E16" s="59">
        <v>5502</v>
      </c>
      <c r="F16" s="59">
        <v>2960</v>
      </c>
      <c r="G16" s="59">
        <v>6506</v>
      </c>
      <c r="H16" s="59">
        <v>4037</v>
      </c>
      <c r="I16" s="59">
        <v>8809</v>
      </c>
      <c r="J16" s="111">
        <v>6038</v>
      </c>
      <c r="K16" s="111">
        <v>15772</v>
      </c>
    </row>
    <row r="17" spans="1:11" ht="31.5" customHeight="1" x14ac:dyDescent="0.5">
      <c r="A17" s="10" t="s">
        <v>268</v>
      </c>
      <c r="B17" s="58">
        <v>10546</v>
      </c>
      <c r="C17" s="58">
        <v>9491</v>
      </c>
      <c r="D17" s="58">
        <v>24922</v>
      </c>
      <c r="E17" s="59">
        <v>16188</v>
      </c>
      <c r="F17" s="59">
        <v>1168</v>
      </c>
      <c r="G17" s="59">
        <v>2747</v>
      </c>
      <c r="H17" s="59">
        <v>1583</v>
      </c>
      <c r="I17" s="59"/>
      <c r="J17" s="111">
        <v>2236</v>
      </c>
      <c r="K17" s="111" t="s">
        <v>14</v>
      </c>
    </row>
    <row r="18" spans="1:11" ht="31.5" customHeight="1" x14ac:dyDescent="0.5">
      <c r="A18" s="10" t="s">
        <v>447</v>
      </c>
      <c r="B18" s="59" t="s">
        <v>14</v>
      </c>
      <c r="C18" s="59" t="s">
        <v>14</v>
      </c>
      <c r="D18" s="59" t="s">
        <v>14</v>
      </c>
      <c r="E18" s="59" t="s">
        <v>14</v>
      </c>
      <c r="F18" s="59" t="s">
        <v>14</v>
      </c>
      <c r="G18" s="59" t="s">
        <v>14</v>
      </c>
      <c r="H18" s="59" t="s">
        <v>14</v>
      </c>
      <c r="I18" s="59">
        <v>30636</v>
      </c>
      <c r="J18" s="59" t="s">
        <v>14</v>
      </c>
      <c r="K18" s="111">
        <v>50566</v>
      </c>
    </row>
    <row r="19" spans="1:11" ht="31.5" customHeight="1" x14ac:dyDescent="0.5">
      <c r="A19" s="10" t="s">
        <v>443</v>
      </c>
      <c r="B19" s="59" t="s">
        <v>14</v>
      </c>
      <c r="C19" s="59" t="s">
        <v>14</v>
      </c>
      <c r="D19" s="59" t="s">
        <v>14</v>
      </c>
      <c r="E19" s="59" t="s">
        <v>14</v>
      </c>
      <c r="F19" s="59" t="s">
        <v>14</v>
      </c>
      <c r="G19" s="59" t="s">
        <v>14</v>
      </c>
      <c r="H19" s="59" t="s">
        <v>14</v>
      </c>
      <c r="I19" s="59">
        <v>36996</v>
      </c>
      <c r="J19" s="59" t="s">
        <v>14</v>
      </c>
      <c r="K19" s="111">
        <v>40080</v>
      </c>
    </row>
    <row r="20" spans="1:11" x14ac:dyDescent="0.5">
      <c r="A20" s="10" t="s">
        <v>269</v>
      </c>
      <c r="B20" s="58">
        <v>30000</v>
      </c>
      <c r="C20" s="59" t="s">
        <v>14</v>
      </c>
      <c r="D20" s="59" t="s">
        <v>14</v>
      </c>
      <c r="E20" s="59" t="s">
        <v>14</v>
      </c>
      <c r="F20" s="59" t="s">
        <v>14</v>
      </c>
      <c r="G20" s="59" t="s">
        <v>14</v>
      </c>
      <c r="H20" s="59" t="s">
        <v>14</v>
      </c>
      <c r="I20" s="59" t="s">
        <v>14</v>
      </c>
      <c r="J20" s="59" t="s">
        <v>14</v>
      </c>
      <c r="K20" s="59" t="s">
        <v>14</v>
      </c>
    </row>
    <row r="21" spans="1:11" x14ac:dyDescent="0.5">
      <c r="A21" s="10" t="s">
        <v>255</v>
      </c>
      <c r="B21" s="58">
        <v>27742</v>
      </c>
      <c r="C21" s="58">
        <v>45016</v>
      </c>
      <c r="D21" s="58">
        <v>85833</v>
      </c>
      <c r="E21" s="59">
        <v>83761</v>
      </c>
      <c r="F21" s="59">
        <v>41830</v>
      </c>
      <c r="G21" s="59">
        <v>107066</v>
      </c>
      <c r="H21" s="59">
        <v>50079</v>
      </c>
      <c r="I21" s="59">
        <v>69171</v>
      </c>
      <c r="J21" s="111">
        <v>69739</v>
      </c>
      <c r="K21" s="111">
        <v>106812</v>
      </c>
    </row>
    <row r="22" spans="1:11" ht="31.5" customHeight="1" x14ac:dyDescent="0.5">
      <c r="A22" s="11" t="s">
        <v>270</v>
      </c>
      <c r="B22" s="60">
        <v>812333</v>
      </c>
      <c r="C22" s="60">
        <v>1251937</v>
      </c>
      <c r="D22" s="60">
        <v>1795649</v>
      </c>
      <c r="E22" s="60">
        <v>2146597</v>
      </c>
      <c r="F22" s="60">
        <f>SUM(F4:F21)</f>
        <v>827178</v>
      </c>
      <c r="G22" s="60">
        <v>1884890</v>
      </c>
      <c r="H22" s="60">
        <f>SUM(H4:H21)</f>
        <v>1022867</v>
      </c>
      <c r="I22" s="60">
        <v>2698675</v>
      </c>
      <c r="J22" s="60">
        <v>1768902</v>
      </c>
      <c r="K22" s="60">
        <v>4967583</v>
      </c>
    </row>
    <row r="23" spans="1:11" x14ac:dyDescent="0.5">
      <c r="I23" s="56"/>
      <c r="J23" s="135"/>
    </row>
    <row r="24" spans="1:11" ht="126" x14ac:dyDescent="0.5">
      <c r="A24" s="23" t="s">
        <v>449</v>
      </c>
    </row>
    <row r="26" spans="1:11" x14ac:dyDescent="0.5">
      <c r="H26" s="56"/>
      <c r="J26" s="74"/>
    </row>
  </sheetData>
  <hyperlinks>
    <hyperlink ref="A1" location="'Титульный лист'!A1" display="← Обратно к содержанию" xr:uid="{00000000-0004-0000-0900-000000000000}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Титульный лист</vt:lpstr>
      <vt:lpstr>PL</vt:lpstr>
      <vt:lpstr>BS </vt:lpstr>
      <vt:lpstr>CE</vt:lpstr>
      <vt:lpstr>CF</vt:lpstr>
      <vt:lpstr>Выручка</vt:lpstr>
      <vt:lpstr>Себестоимость</vt:lpstr>
      <vt:lpstr>Коммерческие расходы</vt:lpstr>
      <vt:lpstr>Административые расходы</vt:lpstr>
      <vt:lpstr>Прочие ДиР</vt:lpstr>
      <vt:lpstr>Финансовые ДиР</vt:lpstr>
      <vt:lpstr>Налог на прибыль</vt:lpstr>
      <vt:lpstr>ОС</vt:lpstr>
      <vt:lpstr>НМА</vt:lpstr>
      <vt:lpstr>Запасы</vt:lpstr>
      <vt:lpstr>КЗ</vt:lpstr>
      <vt:lpstr>ДЗ</vt:lpstr>
      <vt:lpstr>КиЗ</vt:lpstr>
      <vt:lpstr>ДС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Алисов Никита Владимирович</cp:lastModifiedBy>
  <dcterms:created xsi:type="dcterms:W3CDTF">2024-06-09T16:39:40Z</dcterms:created>
  <dcterms:modified xsi:type="dcterms:W3CDTF">2026-04-20T11:37:46Z</dcterms:modified>
</cp:coreProperties>
</file>