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romomed.pro\shares$\Office MSK\Investor Relations\1 Результаты\3 Data Book\"/>
    </mc:Choice>
  </mc:AlternateContent>
  <xr:revisionPtr revIDLastSave="0" documentId="13_ncr:1_{EB0D962F-1B44-4217-B696-86C891E33807}" xr6:coauthVersionLast="47" xr6:coauthVersionMax="47" xr10:uidLastSave="{00000000-0000-0000-0000-000000000000}"/>
  <bookViews>
    <workbookView xWindow="-110" yWindow="-110" windowWidth="19420" windowHeight="11500" tabRatio="746" firstSheet="15" activeTab="24" xr2:uid="{00000000-000D-0000-FFFF-FFFF00000000}"/>
  </bookViews>
  <sheets>
    <sheet name="Титульный лист" sheetId="20" r:id="rId1"/>
    <sheet name="Non-IFRS" sheetId="32" r:id="rId2"/>
    <sheet name="ESG" sheetId="35" r:id="rId3"/>
    <sheet name="Стратегия" sheetId="34" r:id="rId4"/>
    <sheet name="Market Data" sheetId="31" r:id="rId5"/>
    <sheet name="Полезные ссылки" sheetId="33" r:id="rId6"/>
    <sheet name="PL" sheetId="1" r:id="rId7"/>
    <sheet name="BS" sheetId="2" state="hidden" r:id="rId8"/>
    <sheet name="BS " sheetId="22" r:id="rId9"/>
    <sheet name="CE" sheetId="3" r:id="rId10"/>
    <sheet name="CF" sheetId="4" r:id="rId11"/>
    <sheet name="Выручка" sheetId="5" r:id="rId12"/>
    <sheet name="Себестоимость" sheetId="17" r:id="rId13"/>
    <sheet name="Коммерческие расходы" sheetId="6" r:id="rId14"/>
    <sheet name="Административые расходы" sheetId="7" r:id="rId15"/>
    <sheet name="Прочие ДиР" sheetId="8" r:id="rId16"/>
    <sheet name="Финансовые ДиР" sheetId="9" r:id="rId17"/>
    <sheet name="Налог на прибыль" sheetId="10" r:id="rId18"/>
    <sheet name="ОС" sheetId="11" r:id="rId19"/>
    <sheet name="НМА" sheetId="18" r:id="rId20"/>
    <sheet name="Запасы" sheetId="12" r:id="rId21"/>
    <sheet name="КЗ" sheetId="24" r:id="rId22"/>
    <sheet name="ДЗ" sheetId="13" r:id="rId23"/>
    <sheet name="КиЗ" sheetId="19" r:id="rId24"/>
    <sheet name="ДС" sheetId="15"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8" i="35" l="1"/>
  <c r="C18" i="35"/>
  <c r="D18" i="35"/>
  <c r="G15" i="9"/>
  <c r="F15" i="9"/>
  <c r="B92" i="18"/>
  <c r="C92" i="18"/>
  <c r="D92" i="18"/>
  <c r="E92" i="18"/>
  <c r="F92" i="18"/>
  <c r="G92" i="18"/>
  <c r="H11" i="5"/>
  <c r="M28" i="1"/>
  <c r="M7" i="1"/>
  <c r="M15" i="1" s="1"/>
  <c r="M20" i="1" s="1"/>
  <c r="M23" i="1" s="1"/>
  <c r="K7" i="1"/>
  <c r="K15" i="1" s="1"/>
  <c r="K20" i="1" s="1"/>
  <c r="K23" i="1" s="1"/>
  <c r="J60" i="22"/>
  <c r="J46" i="22"/>
  <c r="J33" i="22"/>
  <c r="J35" i="22" s="1"/>
  <c r="J22" i="22"/>
  <c r="J14" i="22"/>
  <c r="J23" i="22" s="1"/>
  <c r="F7" i="1"/>
  <c r="F15" i="1" s="1"/>
  <c r="F20" i="1" s="1"/>
  <c r="F23" i="1" s="1"/>
  <c r="E9" i="8"/>
  <c r="G134" i="11"/>
  <c r="J61" i="22" l="1"/>
  <c r="J62" i="22" s="1"/>
  <c r="G135" i="11"/>
  <c r="G12" i="13" l="1"/>
  <c r="L12" i="13"/>
  <c r="J12" i="13"/>
  <c r="F12" i="13"/>
  <c r="E12" i="13"/>
  <c r="D12" i="13"/>
  <c r="C12" i="13"/>
  <c r="B12" i="13"/>
  <c r="F7" i="13"/>
  <c r="G16" i="24"/>
  <c r="L16" i="24"/>
  <c r="J16" i="24"/>
  <c r="F16" i="24"/>
  <c r="E16" i="24"/>
  <c r="D16" i="24"/>
  <c r="C16" i="24"/>
  <c r="B16" i="24"/>
  <c r="G9" i="24"/>
  <c r="L9" i="24"/>
  <c r="J9" i="24"/>
  <c r="F9" i="24"/>
  <c r="E9" i="24"/>
  <c r="D9" i="24"/>
  <c r="C9" i="24"/>
  <c r="B9" i="24"/>
  <c r="G17" i="24" l="1"/>
  <c r="F13" i="13"/>
  <c r="F17" i="24"/>
  <c r="L17" i="24"/>
  <c r="J17" i="24"/>
  <c r="M15" i="9" l="1"/>
  <c r="B22" i="22"/>
  <c r="N63" i="4" l="1"/>
  <c r="N48" i="4"/>
  <c r="N19" i="4"/>
  <c r="N29" i="4" s="1"/>
  <c r="N34" i="4" s="1"/>
  <c r="C60" i="3" l="1"/>
  <c r="E17" i="24" l="1"/>
  <c r="D17" i="24"/>
  <c r="C17" i="24"/>
  <c r="B17" i="24"/>
  <c r="B14" i="22" l="1"/>
  <c r="B23" i="22" s="1"/>
  <c r="C14" i="22"/>
  <c r="D14" i="22"/>
  <c r="E14" i="22"/>
  <c r="F14" i="22"/>
  <c r="L14" i="22"/>
  <c r="C22" i="22"/>
  <c r="D22" i="22"/>
  <c r="E22" i="22"/>
  <c r="F22" i="22"/>
  <c r="L22" i="22"/>
  <c r="B33" i="22"/>
  <c r="B35" i="22" s="1"/>
  <c r="C33" i="22"/>
  <c r="C35" i="22" s="1"/>
  <c r="D33" i="22"/>
  <c r="D35" i="22" s="1"/>
  <c r="E33" i="22"/>
  <c r="E35" i="22" s="1"/>
  <c r="F33" i="22"/>
  <c r="F35" i="22" s="1"/>
  <c r="L33" i="22"/>
  <c r="L35" i="22" s="1"/>
  <c r="B46" i="22"/>
  <c r="C46" i="22"/>
  <c r="D46" i="22"/>
  <c r="E46" i="22"/>
  <c r="F46" i="22"/>
  <c r="L46" i="22"/>
  <c r="B60" i="22"/>
  <c r="C60" i="22"/>
  <c r="D60" i="22"/>
  <c r="E60" i="22"/>
  <c r="F60" i="22"/>
  <c r="L60" i="22"/>
  <c r="R8" i="19"/>
  <c r="Q8" i="19"/>
  <c r="L9" i="15"/>
  <c r="L7" i="13"/>
  <c r="H11" i="12"/>
  <c r="N7" i="10"/>
  <c r="M7" i="10"/>
  <c r="M6" i="9"/>
  <c r="K21" i="7"/>
  <c r="J21" i="7"/>
  <c r="K12" i="6"/>
  <c r="J12" i="6"/>
  <c r="N11" i="5"/>
  <c r="M11" i="5"/>
  <c r="M66" i="4"/>
  <c r="M63" i="4"/>
  <c r="H53" i="2"/>
  <c r="F23" i="22" l="1"/>
  <c r="C23" i="22"/>
  <c r="D23" i="22"/>
  <c r="E23" i="22"/>
  <c r="L23" i="22"/>
  <c r="C61" i="22"/>
  <c r="C62" i="22" s="1"/>
  <c r="L61" i="22"/>
  <c r="L62" i="22" s="1"/>
  <c r="B61" i="22"/>
  <c r="B62" i="22" s="1"/>
  <c r="F61" i="22"/>
  <c r="F62" i="22" s="1"/>
  <c r="E61" i="22"/>
  <c r="E62" i="22" s="1"/>
  <c r="D61" i="22"/>
  <c r="D62" i="22" s="1"/>
  <c r="L13" i="13"/>
  <c r="M48" i="4"/>
  <c r="M19" i="4"/>
  <c r="M29" i="4" s="1"/>
  <c r="M34" i="4" s="1"/>
  <c r="H31" i="2"/>
  <c r="H22" i="2"/>
  <c r="H14" i="2"/>
  <c r="N28" i="1"/>
  <c r="M65" i="4" l="1"/>
  <c r="M68" i="4" s="1"/>
  <c r="H33" i="2"/>
  <c r="H42" i="2"/>
  <c r="H54" i="2" s="1"/>
  <c r="H23" i="2"/>
  <c r="N7" i="1"/>
  <c r="N15" i="1" s="1"/>
  <c r="N20" i="1" s="1"/>
  <c r="N23" i="1" s="1"/>
  <c r="H55" i="2" l="1"/>
  <c r="O8" i="19"/>
  <c r="I77" i="3"/>
  <c r="E7" i="10"/>
  <c r="J7" i="10"/>
  <c r="F7" i="10"/>
  <c r="K7" i="10"/>
  <c r="J15" i="9"/>
  <c r="K15" i="9"/>
  <c r="N8" i="19"/>
  <c r="P8" i="19"/>
  <c r="J9" i="15"/>
  <c r="J7" i="13"/>
  <c r="J13" i="13" s="1"/>
  <c r="G11" i="12"/>
  <c r="B106" i="18"/>
  <c r="G104" i="18"/>
  <c r="C106" i="18"/>
  <c r="D106" i="18"/>
  <c r="F106" i="18"/>
  <c r="G99" i="18"/>
  <c r="G94" i="18"/>
  <c r="G95" i="18"/>
  <c r="G93" i="18"/>
  <c r="D96" i="18"/>
  <c r="F96" i="18"/>
  <c r="G96" i="18" l="1"/>
  <c r="G105" i="18"/>
  <c r="G106" i="18" s="1"/>
  <c r="G103" i="18"/>
  <c r="F103" i="18"/>
  <c r="F107" i="18" s="1"/>
  <c r="E103" i="18"/>
  <c r="E107" i="18" s="1"/>
  <c r="D103" i="18"/>
  <c r="C103" i="18"/>
  <c r="B103" i="18"/>
  <c r="B107" i="18" s="1"/>
  <c r="C96" i="18"/>
  <c r="B96" i="18"/>
  <c r="F97" i="18"/>
  <c r="E97" i="18"/>
  <c r="D97" i="18"/>
  <c r="D40" i="11"/>
  <c r="D35" i="11"/>
  <c r="D61" i="11"/>
  <c r="C61" i="11"/>
  <c r="J11" i="5"/>
  <c r="F11" i="5"/>
  <c r="K11" i="5"/>
  <c r="G31" i="2"/>
  <c r="G33" i="2" s="1"/>
  <c r="F31" i="2"/>
  <c r="G53" i="2"/>
  <c r="G42" i="2"/>
  <c r="G22" i="2"/>
  <c r="G14" i="2"/>
  <c r="J7" i="1"/>
  <c r="J15" i="1" s="1"/>
  <c r="J20" i="1" s="1"/>
  <c r="J23" i="1" s="1"/>
  <c r="G97" i="18" l="1"/>
  <c r="B97" i="18"/>
  <c r="C97" i="18"/>
  <c r="C107" i="18"/>
  <c r="G107" i="18"/>
  <c r="D107" i="18"/>
  <c r="G54" i="2"/>
  <c r="G55" i="2" s="1"/>
  <c r="G23" i="2"/>
  <c r="F8" i="19"/>
  <c r="G8" i="19"/>
  <c r="H8" i="19"/>
  <c r="I8" i="19"/>
  <c r="J8" i="19"/>
  <c r="K8" i="19"/>
  <c r="L8" i="19"/>
  <c r="M8" i="19"/>
  <c r="E8" i="19"/>
  <c r="D11" i="5"/>
  <c r="F9" i="15" l="1"/>
  <c r="E9" i="15"/>
  <c r="D9" i="15"/>
  <c r="C9" i="15"/>
  <c r="B9" i="15"/>
  <c r="E7" i="13"/>
  <c r="D7" i="13"/>
  <c r="D13" i="13" s="1"/>
  <c r="C7" i="13"/>
  <c r="B7" i="13"/>
  <c r="B13" i="13" s="1"/>
  <c r="F11" i="12"/>
  <c r="E11" i="12"/>
  <c r="D11" i="12"/>
  <c r="C11" i="12"/>
  <c r="B11" i="12"/>
  <c r="E61" i="11"/>
  <c r="F61" i="11"/>
  <c r="F68" i="11" s="1"/>
  <c r="G61" i="11"/>
  <c r="B61" i="11"/>
  <c r="B68" i="11" s="1"/>
  <c r="C48" i="11"/>
  <c r="D48" i="11"/>
  <c r="E48" i="11"/>
  <c r="F48" i="11"/>
  <c r="F54" i="11" s="1"/>
  <c r="G48" i="11"/>
  <c r="B48" i="11"/>
  <c r="B54" i="11" s="1"/>
  <c r="C40" i="11"/>
  <c r="E40" i="11"/>
  <c r="G40" i="11"/>
  <c r="E35" i="11"/>
  <c r="F35" i="11"/>
  <c r="G35" i="11"/>
  <c r="C35" i="11"/>
  <c r="D7" i="10"/>
  <c r="C7" i="10"/>
  <c r="B7" i="10"/>
  <c r="E15" i="9"/>
  <c r="D15" i="9"/>
  <c r="C15" i="9"/>
  <c r="B15" i="9"/>
  <c r="F17" i="8"/>
  <c r="E17" i="8"/>
  <c r="D17" i="8"/>
  <c r="C17" i="8"/>
  <c r="B17" i="8"/>
  <c r="F9" i="8"/>
  <c r="D9" i="8"/>
  <c r="E11" i="5"/>
  <c r="C11" i="5"/>
  <c r="B11" i="5"/>
  <c r="E13" i="13" l="1"/>
  <c r="C13" i="13"/>
  <c r="F53" i="2"/>
  <c r="E53" i="2"/>
  <c r="D53" i="2"/>
  <c r="C53" i="2"/>
  <c r="B53" i="2"/>
  <c r="F42" i="2"/>
  <c r="E42" i="2"/>
  <c r="D42" i="2"/>
  <c r="C42" i="2"/>
  <c r="B42" i="2"/>
  <c r="F33" i="2"/>
  <c r="E31" i="2"/>
  <c r="E33" i="2" s="1"/>
  <c r="D31" i="2"/>
  <c r="D33" i="2" s="1"/>
  <c r="C31" i="2"/>
  <c r="C33" i="2" s="1"/>
  <c r="B31" i="2"/>
  <c r="B33" i="2" s="1"/>
  <c r="F22" i="2"/>
  <c r="E22" i="2"/>
  <c r="D22" i="2"/>
  <c r="C22" i="2"/>
  <c r="B22" i="2"/>
  <c r="F14" i="2"/>
  <c r="E14" i="2"/>
  <c r="D14" i="2"/>
  <c r="C14" i="2"/>
  <c r="B14" i="2"/>
  <c r="D7" i="1"/>
  <c r="D15" i="1" s="1"/>
  <c r="D20" i="1" s="1"/>
  <c r="D23" i="1" s="1"/>
  <c r="C7" i="1"/>
  <c r="C15" i="1" s="1"/>
  <c r="C20" i="1" s="1"/>
  <c r="C23" i="1" s="1"/>
  <c r="B7" i="1"/>
  <c r="B15" i="1" s="1"/>
  <c r="B20" i="1" s="1"/>
  <c r="B23" i="1" s="1"/>
  <c r="E6" i="1"/>
  <c r="E7" i="1" s="1"/>
  <c r="E15" i="1" s="1"/>
  <c r="E20" i="1" s="1"/>
  <c r="E23" i="1" s="1"/>
  <c r="B54" i="2" l="1"/>
  <c r="B55" i="2" s="1"/>
  <c r="C54" i="2"/>
  <c r="D54" i="2"/>
  <c r="D23" i="2"/>
  <c r="E23" i="2"/>
  <c r="B23" i="2"/>
  <c r="E54" i="2"/>
  <c r="E55" i="2" s="1"/>
  <c r="F23" i="2"/>
  <c r="F54" i="2"/>
  <c r="F55" i="2" s="1"/>
  <c r="C23" i="2"/>
  <c r="D55" i="2" l="1"/>
  <c r="C55" i="2"/>
</calcChain>
</file>

<file path=xl/sharedStrings.xml><?xml version="1.0" encoding="utf-8"?>
<sst xmlns="http://schemas.openxmlformats.org/spreadsheetml/2006/main" count="2711" uniqueCount="627">
  <si>
    <t>Выручка</t>
  </si>
  <si>
    <t>Себестоимость продаж</t>
  </si>
  <si>
    <t>Валовая прибыль</t>
  </si>
  <si>
    <t>Коммерческие расходы</t>
  </si>
  <si>
    <t>Общехозяйственные и административные расходы</t>
  </si>
  <si>
    <t>Доля в финансовых результатах ассоциированных организаций</t>
  </si>
  <si>
    <t>-</t>
  </si>
  <si>
    <t>Прочие операционные расходы</t>
  </si>
  <si>
    <t>Прочие операционные доходы</t>
  </si>
  <si>
    <t>Операционная прибыль</t>
  </si>
  <si>
    <t>Курсовые разницы</t>
  </si>
  <si>
    <t>Финансовые доходы</t>
  </si>
  <si>
    <t>Финансовые расходы</t>
  </si>
  <si>
    <t>Прибыль до налогообложения</t>
  </si>
  <si>
    <t>Расходы по налогу на прибыль</t>
  </si>
  <si>
    <t>Прибыль за год</t>
  </si>
  <si>
    <t>Прибыль и итого совокупный доход, относимый на:</t>
  </si>
  <si>
    <t>собственников материнской компании Группы</t>
  </si>
  <si>
    <t>неконтролирующие доли владения</t>
  </si>
  <si>
    <t>Итого совокупный доход за год</t>
  </si>
  <si>
    <t>31 декабря 2019</t>
  </si>
  <si>
    <t>31 декабря 2020</t>
  </si>
  <si>
    <t>31 декабря 2021</t>
  </si>
  <si>
    <t>31 декабря 2022</t>
  </si>
  <si>
    <t>31 декабря 2023</t>
  </si>
  <si>
    <t xml:space="preserve">АКТИВЫ  </t>
  </si>
  <si>
    <t>Внеоборотные активы</t>
  </si>
  <si>
    <t>Активы в форме права пользования</t>
  </si>
  <si>
    <t>Гудвил</t>
  </si>
  <si>
    <t>Прочие финансовые активы</t>
  </si>
  <si>
    <t>Прочие внеоборотные активы</t>
  </si>
  <si>
    <t>Итого внеоборотные активы</t>
  </si>
  <si>
    <t>Оборотные активы</t>
  </si>
  <si>
    <t>Запасы</t>
  </si>
  <si>
    <t>Торговая и прочая дебиторская задолженность</t>
  </si>
  <si>
    <t>Денежные средства и их эквиваленты</t>
  </si>
  <si>
    <t>Прочие активы</t>
  </si>
  <si>
    <t>Итого оборотные активы</t>
  </si>
  <si>
    <t>Уставный капитал</t>
  </si>
  <si>
    <t>Нераспределенная прибыль</t>
  </si>
  <si>
    <t>Капитал собственников материнской компании Группы</t>
  </si>
  <si>
    <t>Неконтролирующие доли владения</t>
  </si>
  <si>
    <t>ИТОГО КАПИТАЛ</t>
  </si>
  <si>
    <t>ОБЯЗАТЕЛЬСТВА</t>
  </si>
  <si>
    <t>Долгосрочные обязательства</t>
  </si>
  <si>
    <t>Кредиты и займы</t>
  </si>
  <si>
    <t>Обязательства по аренде</t>
  </si>
  <si>
    <t>Отложенные налоговые обязательства</t>
  </si>
  <si>
    <t>Итого долгосрочные обязательства</t>
  </si>
  <si>
    <t>Краткосрочные обязательства</t>
  </si>
  <si>
    <t>Торговая и прочая кредиторская задолженность</t>
  </si>
  <si>
    <t>Кредиторская задолженность по налогу на прибыль</t>
  </si>
  <si>
    <t>Кредиторская задолженность по прочим налогам</t>
  </si>
  <si>
    <t>Резервы</t>
  </si>
  <si>
    <t>Итого краткосрочные обязательства</t>
  </si>
  <si>
    <t>ИТОГО ОБЯЗАТЕЛЬСТВА</t>
  </si>
  <si>
    <t>ИТОГО ОБЯЗАТЕЛЬСТВА И КАПИТАЛ</t>
  </si>
  <si>
    <t>Земельные участки</t>
  </si>
  <si>
    <t>Здания и сооружения</t>
  </si>
  <si>
    <t>Прочее</t>
  </si>
  <si>
    <t>Незавершенное строительство</t>
  </si>
  <si>
    <t>Итого</t>
  </si>
  <si>
    <t>Комплектующие и полуфабрикаты</t>
  </si>
  <si>
    <t>Сырье и материалы</t>
  </si>
  <si>
    <t>Готовая продукция</t>
  </si>
  <si>
    <t>Незавершенное производство</t>
  </si>
  <si>
    <t>Товары для перепродажи</t>
  </si>
  <si>
    <t>Прочие материалы</t>
  </si>
  <si>
    <t>Резерв под снижение стоимости до чистой цены реализации</t>
  </si>
  <si>
    <t>ДВИЖЕНИЕ ДЕНЕЖНЫХ СРЕДСТВ ОТ ОПЕРАЦИОННОЙ ДЕЯТЕЛЬНОСТИ</t>
  </si>
  <si>
    <t>Корректировки на:</t>
  </si>
  <si>
    <t>Амортизация основных средств, активов в форме права пользования и нематериальных активов</t>
  </si>
  <si>
    <t>Списание дебиторской задолженности и изменение резервов по ожидаемым кредитным убыткам</t>
  </si>
  <si>
    <t>Убыток от выбытия основных средств и нематериальных активов</t>
  </si>
  <si>
    <t>Списание запасов и изменение резервов под обесценение запасов</t>
  </si>
  <si>
    <t>Списание кредиторской задолженности</t>
  </si>
  <si>
    <t>Изменения в оборотном капитале</t>
  </si>
  <si>
    <t>Увеличение / (уменьшение) отложенного дохода по государственном субсидиям</t>
  </si>
  <si>
    <t>Налог на прибыль уплаченный</t>
  </si>
  <si>
    <t>Проценты полученные</t>
  </si>
  <si>
    <t>Проценты уплаченные</t>
  </si>
  <si>
    <t>ДВИЖЕНИЕ ДЕНЕЖНЫХ СРЕДСТВ ОТ ИНВЕСТИЦИОННОЙ ДЕЯТЕЛЬНОСТИ</t>
  </si>
  <si>
    <t>Выплаты в связи с приобретением, созданием, модернизацией, реконструкцией и подготовкой к использованию основных средств</t>
  </si>
  <si>
    <t>Поступления от выбытия основных средств</t>
  </si>
  <si>
    <t>Выплаты в связи с приобретением и созданием нематериальных активов</t>
  </si>
  <si>
    <t>Инвестиции в долговые ценные бумаги</t>
  </si>
  <si>
    <t>Займы выданные</t>
  </si>
  <si>
    <t>Погашение основной суммы займов выданных</t>
  </si>
  <si>
    <t>Приобретение дочерней компании</t>
  </si>
  <si>
    <t>Вложения в ассоциированные организации</t>
  </si>
  <si>
    <t>Чистые денежные средства, направленные на инвестиционную деятельность</t>
  </si>
  <si>
    <t>ДВИЖЕНИЕ ДЕНЕЖНЫХ СРЕДСТВ ОТ ФИНАНСОВОЙ ДЕЯТЕЛЬНОСТИ</t>
  </si>
  <si>
    <t>Поступления основной суммы кредитов и займов</t>
  </si>
  <si>
    <t>Погашение основной суммы кредитов и займов</t>
  </si>
  <si>
    <t>Погашение обязательств по аренде</t>
  </si>
  <si>
    <t>Прочее распределение капитала в пользу собственников</t>
  </si>
  <si>
    <t>Чистые денежные средства, полученные от финансовой деятельности</t>
  </si>
  <si>
    <t>ЧИСТОЕ (УМЕНЬШЕНИЕ)/УВЕЛИЧЕНИЕ ДЕНЕЖНЫХ СРЕДСТВ И ИХ ЭКВИВАЛЕНТОВ</t>
  </si>
  <si>
    <t>Влияние изменений курса иностранной валюты на остатки денежных средств в иностранной валюте</t>
  </si>
  <si>
    <t>Государственные субсидии, связанные с приобретением оборудования</t>
  </si>
  <si>
    <t>Баланс на 31 декабря 2021 года</t>
  </si>
  <si>
    <t>Влияние исправления ошибок (Примечание 6)</t>
  </si>
  <si>
    <t>Баланс на 31 декабря 2021 года (Пересмотрено)*</t>
  </si>
  <si>
    <t>Прибыли или убытки и прочий совокупный доход</t>
  </si>
  <si>
    <t>Прибыль за год (Пересмотрено)</t>
  </si>
  <si>
    <t>Операции с собственниками</t>
  </si>
  <si>
    <t>Признание дополнительной неконтрольной доли участия в результате приобретения дочерних компаний (Пересмотрено)</t>
  </si>
  <si>
    <t>Итого операции с собственниками</t>
  </si>
  <si>
    <t>Баланс на 31 декабря 2022 года (Пересмотрено)</t>
  </si>
  <si>
    <t>Собственные акции, приобретенные в течение года</t>
  </si>
  <si>
    <t>Баланс на 31 декабря 2023 года</t>
  </si>
  <si>
    <t>Выкупленные собственные акции</t>
  </si>
  <si>
    <t>Итого капитал</t>
  </si>
  <si>
    <t>Основные средства</t>
  </si>
  <si>
    <t>Нематериальные активы</t>
  </si>
  <si>
    <t>Отложенные налоговые активы</t>
  </si>
  <si>
    <t xml:space="preserve">КАПИТАЛ  </t>
  </si>
  <si>
    <t>Отложенный доход по государственным субсидиям</t>
  </si>
  <si>
    <t>Выручка от продажи органических веществ и полуфабрикатов</t>
  </si>
  <si>
    <t>Выручка от продажи биологически активных добавок</t>
  </si>
  <si>
    <t>Продукция сторонних производители</t>
  </si>
  <si>
    <t>Прочая выручка</t>
  </si>
  <si>
    <t>Итого выручка</t>
  </si>
  <si>
    <t>Фармацевтические препараты собственного производства</t>
  </si>
  <si>
    <t>Выручка от продажи лекарственных средств и субстанций</t>
  </si>
  <si>
    <t>Расходы на рекламу и маркетинг</t>
  </si>
  <si>
    <t>Заработная плата и социальные отчисления</t>
  </si>
  <si>
    <t>Исследования и мониторинг рынка</t>
  </si>
  <si>
    <t>Транспортные расходы и расходы на аренду склада</t>
  </si>
  <si>
    <t>Амортизация нематериальных активов</t>
  </si>
  <si>
    <t>Амортизация основных средств и активов в форме права пользования</t>
  </si>
  <si>
    <t>Профессиональные услуги</t>
  </si>
  <si>
    <t>Командировочные и представительские расходы</t>
  </si>
  <si>
    <t>Прочие налоги</t>
  </si>
  <si>
    <t>Банковские расходы</t>
  </si>
  <si>
    <t>Коммунальные расходы</t>
  </si>
  <si>
    <t>Аудит финансовой отчетности</t>
  </si>
  <si>
    <t>Расходы на связь</t>
  </si>
  <si>
    <t>Канцтовары и прочие расходные материалы</t>
  </si>
  <si>
    <t>Расходы по услугам управления</t>
  </si>
  <si>
    <t>Государственные субсидии</t>
  </si>
  <si>
    <t>Доходы от оприходования запасов, полученных в результате выбытия основных средств</t>
  </si>
  <si>
    <t>Прочие доходы</t>
  </si>
  <si>
    <t>Убыток от выбытия основных средств / нематериальных активов</t>
  </si>
  <si>
    <t>Пени и штрафы по налогам и сборам</t>
  </si>
  <si>
    <t>Начисление резерва по судебным искам</t>
  </si>
  <si>
    <t>Резерв по налоговым расходам</t>
  </si>
  <si>
    <t>Прочие расходы</t>
  </si>
  <si>
    <t>Процентные доходы</t>
  </si>
  <si>
    <t>Проценты, начисленные по кредитам и займам</t>
  </si>
  <si>
    <t>Проценты по аренде</t>
  </si>
  <si>
    <t>(Доход) / расход по отложенному налогу на прибыль</t>
  </si>
  <si>
    <t>Расход по текущему налогу на прибыль</t>
  </si>
  <si>
    <t>Расход по налогу на сверхприбыль</t>
  </si>
  <si>
    <t>Торговая кредиторская задолженность</t>
  </si>
  <si>
    <t>Балансовая стоимость на 1 января 2021 года</t>
  </si>
  <si>
    <t>Первоначальная стоимость на 1 января 2021 года</t>
  </si>
  <si>
    <t>Поступления</t>
  </si>
  <si>
    <t>Перевод из одной категории в другую</t>
  </si>
  <si>
    <t>Перевод из актива в форме права пользования</t>
  </si>
  <si>
    <t>Выбытия</t>
  </si>
  <si>
    <t>Первоначальная стоимость на 31 декабря 2021 года</t>
  </si>
  <si>
    <t>Накопленная амортизация на 1 января 2021 года</t>
  </si>
  <si>
    <t>Амортизационные отчисления</t>
  </si>
  <si>
    <t>Накопленная амортизация по выбытиям</t>
  </si>
  <si>
    <t>Накопленная амортизация на 31 декабря 2021 года</t>
  </si>
  <si>
    <t>Балансовая стоимость на 31 декабря 2021 года</t>
  </si>
  <si>
    <t>Первоначальная стоимость на 1 января 2022 года</t>
  </si>
  <si>
    <t>Поступление основных средств от приобретения дочерней компании</t>
  </si>
  <si>
    <t>Первоначальная стоимость на 31 декабря 2022 года</t>
  </si>
  <si>
    <t>Накопленная амортизация на 1 января 2022 года</t>
  </si>
  <si>
    <t>Накопленная амортизация на 31 декабря 2022 года</t>
  </si>
  <si>
    <t>Балансовая стоимость на 31 декабря 2022 года</t>
  </si>
  <si>
    <t>Первоначальная стоимость на 1 января 2023 года</t>
  </si>
  <si>
    <t>Реклассификация</t>
  </si>
  <si>
    <t>Первоначальная стоимость на 31 декабря 2023 года</t>
  </si>
  <si>
    <t>Накопленная амортизация на 1 января 2023 года</t>
  </si>
  <si>
    <t>Накопленная амортизация на 31 декабря 2023 года</t>
  </si>
  <si>
    <t>Балансовая стоимость на 31 декабря 2023 года</t>
  </si>
  <si>
    <t>Машины и оборудование</t>
  </si>
  <si>
    <t>Торговая дебиторская задолженность</t>
  </si>
  <si>
    <t>Прочая дебиторская задолженность</t>
  </si>
  <si>
    <t>Минус: резерв под ожидаемые кредитные убытки</t>
  </si>
  <si>
    <t>Авансы поставщикам</t>
  </si>
  <si>
    <t>НДС к возмещению</t>
  </si>
  <si>
    <t>Дебиторская задолженность по прочим налогам</t>
  </si>
  <si>
    <t>Кредиторская задолженность по капитальным вложениям</t>
  </si>
  <si>
    <t>Задолженность компании по приобретению дочерней компании</t>
  </si>
  <si>
    <t>Прочие обязательства</t>
  </si>
  <si>
    <t>Начисленные обязательства по отпускам</t>
  </si>
  <si>
    <t>Начисленные расходы по выплате вознаграждения персоналу</t>
  </si>
  <si>
    <t>Задолженность по социальным взносам</t>
  </si>
  <si>
    <t>Авансы полученные</t>
  </si>
  <si>
    <t>Обязательства по оплате труда, текущие</t>
  </si>
  <si>
    <t>Обязательства перед акционерами по прочим распределениям</t>
  </si>
  <si>
    <t>Деньги в кассе и остатки на банковских счетах в рублях</t>
  </si>
  <si>
    <t>Банковские депозиты в рублях</t>
  </si>
  <si>
    <t>Остатки денежных средств на банковских счетах в долларах США</t>
  </si>
  <si>
    <t>Деньги в кассе и остатки на банковских счетах в прочей валюте</t>
  </si>
  <si>
    <t>Баланс на 1 января 2019 года</t>
  </si>
  <si>
    <t>Выплата дивидендов</t>
  </si>
  <si>
    <t>Баланс на 31 декабря 2019 года</t>
  </si>
  <si>
    <t>Баланс на 31 декабря 2020 года</t>
  </si>
  <si>
    <t>Приобретение неконтролирующей доли</t>
  </si>
  <si>
    <t>Изменение структуры Группы</t>
  </si>
  <si>
    <t>Итого коммерческие расходы</t>
  </si>
  <si>
    <t>Расходы на сырье и материалы, включая комплектующие и полуфабрикаты</t>
  </si>
  <si>
    <t>Стоимость приобретенных активов для перепродажи</t>
  </si>
  <si>
    <t>Услуги по переработке</t>
  </si>
  <si>
    <t>Коммунальные услуги</t>
  </si>
  <si>
    <t>Транспортно-заготовительные расходы</t>
  </si>
  <si>
    <t>Изменение резерва под обесценение стоимости запасов</t>
  </si>
  <si>
    <t>Изменение остатков готовой продукции и незавершенного производства</t>
  </si>
  <si>
    <t>Итого себестоимость продаж</t>
  </si>
  <si>
    <t>Итого общие и административные расходы</t>
  </si>
  <si>
    <t>Итого прочие операционные доходы</t>
  </si>
  <si>
    <t>Итого прочие операционные расходы</t>
  </si>
  <si>
    <t>Доходы, признанные по судебным решениям</t>
  </si>
  <si>
    <t>Итого финансовые доходы</t>
  </si>
  <si>
    <t>Итого финансовые расходы</t>
  </si>
  <si>
    <t>Итого расход по налогу на прибыль</t>
  </si>
  <si>
    <t>Балансовая стоимость на 1 января 2019 года</t>
  </si>
  <si>
    <t>Первоначальная стоимость на 1 января 2019 года</t>
  </si>
  <si>
    <t>Первоначальная стоимость на 31 декабря 2019 года</t>
  </si>
  <si>
    <t>Накопленная амортизация на 1 января 2019 года</t>
  </si>
  <si>
    <t>Накопленная амортизация на 31 декабря 2019 года</t>
  </si>
  <si>
    <t>Балансовая стоимость на 31 декабря 2019 года</t>
  </si>
  <si>
    <t>Первоначальная стоимость на 1 января 2020 года</t>
  </si>
  <si>
    <t>Первоначальная стоимость на 31 декабря 2020 года</t>
  </si>
  <si>
    <t>Накопленная амортизация на 1 января 2020 года</t>
  </si>
  <si>
    <t>Накопленная амортизация на 31 декабря 2020 года</t>
  </si>
  <si>
    <t>Балансовая стоимость на 31 декабря 2020 года</t>
  </si>
  <si>
    <t>Итого запасы</t>
  </si>
  <si>
    <t>Итого торговая и прочая дебиторская задолженность</t>
  </si>
  <si>
    <t>Итого финансовые активы в составе дебиторской задолженности</t>
  </si>
  <si>
    <t>Итого нефинансовые активы в составе дебиторской задолженности</t>
  </si>
  <si>
    <t>Итого торговая и прочая кредиторская задолженность</t>
  </si>
  <si>
    <t>Итого нефинансовые обязательства в составе кредиторской задолженности</t>
  </si>
  <si>
    <t>Итого финансовые обязательства в составе кредиторской задолженности</t>
  </si>
  <si>
    <t>Итого денежные средства и их эквиваленты</t>
  </si>
  <si>
    <t>Права на продукты</t>
  </si>
  <si>
    <t>Товарные знаки</t>
  </si>
  <si>
    <t>Затраты на разработки</t>
  </si>
  <si>
    <t>Прочие НМА</t>
  </si>
  <si>
    <t>Поступление НМА от приобретения дочерней компании</t>
  </si>
  <si>
    <t>Итого кредиты и займы</t>
  </si>
  <si>
    <t>Банковские кредиты</t>
  </si>
  <si>
    <t>Облигации</t>
  </si>
  <si>
    <t>Прочие кредиты и займы</t>
  </si>
  <si>
    <r>
      <t>ЭПС</t>
    </r>
    <r>
      <rPr>
        <b/>
        <vertAlign val="superscript"/>
        <sz val="12"/>
        <color theme="1"/>
        <rFont val="Calibri"/>
        <family val="2"/>
        <charset val="204"/>
        <scheme val="minor"/>
      </rPr>
      <t>1</t>
    </r>
  </si>
  <si>
    <t>Срок погашения</t>
  </si>
  <si>
    <t>Краткосрочные</t>
  </si>
  <si>
    <t>Долгосрочные</t>
  </si>
  <si>
    <t>ИТОГО АКТИВЫ</t>
  </si>
  <si>
    <t>Содержание:</t>
  </si>
  <si>
    <t>- PL (Отчет о прибылях и убытках)</t>
  </si>
  <si>
    <t>- CE (Отчет об изменениях в капитале)</t>
  </si>
  <si>
    <t>- CF (Отчет о движении денежных средств)</t>
  </si>
  <si>
    <t>* В 2023 финансовом году был проведен рестейтмент отчетности 2022 и 2021 финансовых годов.</t>
  </si>
  <si>
    <t>- Выручка</t>
  </si>
  <si>
    <t>- Себестоимость</t>
  </si>
  <si>
    <t>- Коммерческие расходы</t>
  </si>
  <si>
    <t>- Административные расходы</t>
  </si>
  <si>
    <t>- Прочие доходы и расходы</t>
  </si>
  <si>
    <t>- Финансовые доходы и расходы</t>
  </si>
  <si>
    <t>- Налог на прибыль</t>
  </si>
  <si>
    <t>- ОС (Основные средства)</t>
  </si>
  <si>
    <t>- НМА (Нематериальные активы)</t>
  </si>
  <si>
    <t>- Запасы</t>
  </si>
  <si>
    <t>- КЗ (Кредиторская задолженность)</t>
  </si>
  <si>
    <t>- ДЗ (Дебиторская задолженность)</t>
  </si>
  <si>
    <t>- ДС (Денежные средства)</t>
  </si>
  <si>
    <t>- КиЗ (Кредиты и займы)</t>
  </si>
  <si>
    <t>Контакты IR</t>
  </si>
  <si>
    <t>ir@promomed.pro</t>
  </si>
  <si>
    <t>Единицы измерения: тыс руб.</t>
  </si>
  <si>
    <t>← Обратно к содержанию</t>
  </si>
  <si>
    <t>ОСНОВНЫЕ СРЕДСТВА</t>
  </si>
  <si>
    <t>ОТЧЕТ О ПРИБЫЛЯХ И УБЫТКАХ</t>
  </si>
  <si>
    <t>БАЛАНСОВЫЙ ОТЧЕТ</t>
  </si>
  <si>
    <t>- BS (Балансовый отчет)</t>
  </si>
  <si>
    <t>ОТЧЕТ ОБ ИЗМЕНЕНИЯХ В КАПИТАЛЕ</t>
  </si>
  <si>
    <t>ОТЧЕТ О ДВИЖЕНИИ ДЕНЕЖНЫХ СРЕДСТВ</t>
  </si>
  <si>
    <t>ВЫРУЧКА</t>
  </si>
  <si>
    <t>СЕБЕСТОИМОСТЬ</t>
  </si>
  <si>
    <t>КОММЕРЧЕСКИЕ РАСХОДЫ</t>
  </si>
  <si>
    <t>АДМИНИСТРАТИВНЫЕ РАСХОДЫ</t>
  </si>
  <si>
    <t>ПРОЧИЕ ДОХОДЫ И РАСХОДЫ</t>
  </si>
  <si>
    <t>ФИНАНСОВЫЕ ДОХОДЫ И РАСХОДЫ</t>
  </si>
  <si>
    <t>НАЛОГ НА ПРИБЫЛЬ</t>
  </si>
  <si>
    <t>НЕМАТЕРИАЛЬНЫЕ АКТИВЫ</t>
  </si>
  <si>
    <t>ЗАПАСЫ</t>
  </si>
  <si>
    <t>КРЕДИТОРСКАЯ ЗАДОЛЖЕННОСТЬ</t>
  </si>
  <si>
    <t>ДЕБИТОРСКАЯ ЗАДОЛЖЕННОСТЬ</t>
  </si>
  <si>
    <t>ДЕНЕЖНЫЕ СРЕДСТВА</t>
  </si>
  <si>
    <t>* Единицы измерения: тыс. руб.</t>
  </si>
  <si>
    <t>Единицы измерения: тыс. руб.</t>
  </si>
  <si>
    <t>+7 495 640 25 28</t>
  </si>
  <si>
    <t>31 марта 2024</t>
  </si>
  <si>
    <t>1 кв. 2024</t>
  </si>
  <si>
    <t>1 кв. 2023</t>
  </si>
  <si>
    <t>Прибыль за период</t>
  </si>
  <si>
    <t>ДЕНЕЖНЫЕ СРЕДСТВА И ИХ ЭКВИВАЛЕНТЫ, начало периода</t>
  </si>
  <si>
    <t>ДЕНЕЖНЫЕ СРЕДСТВА И ИХ ЭКВИВАЛЕНТЫ, конец периода</t>
  </si>
  <si>
    <t>Итого совокупный доход за период</t>
  </si>
  <si>
    <t>Выручка от продажи лекарственных средств</t>
  </si>
  <si>
    <t>Баланс на 31 марта 2023 года</t>
  </si>
  <si>
    <t xml:space="preserve">Баланс на 1 января 2023 года </t>
  </si>
  <si>
    <t>Баланс на 1 января 2024 года</t>
  </si>
  <si>
    <t>Баланс на 31 марта 2024 года</t>
  </si>
  <si>
    <t>Балансовая стоимость на 1 января 2023 года</t>
  </si>
  <si>
    <t>Первоначальная стоимость на 31 марта 2023 года</t>
  </si>
  <si>
    <t>Накопленная амортизация на 31 марта 2023 года</t>
  </si>
  <si>
    <t>Балансовая стоимость на 31 марта 2023 года</t>
  </si>
  <si>
    <t>Первоначальная стоимость на 1 января 2024 года</t>
  </si>
  <si>
    <t>Накопленная амортизация на 1 января 2024 года</t>
  </si>
  <si>
    <t>Первоначальная стоимость на 31 марта  2024 года</t>
  </si>
  <si>
    <t>Накопленная амортизация на 31 марта 2024 года</t>
  </si>
  <si>
    <t>Балансовая стоимость на 31 марта 2024 года</t>
  </si>
  <si>
    <t>Балансовая стоимость на 1 января 2024 года</t>
  </si>
  <si>
    <t>Задолженность по приобретению собственных акций</t>
  </si>
  <si>
    <t>КРЕДИТЫ И ЗАЙМЫ</t>
  </si>
  <si>
    <t>1 пг. 2023</t>
  </si>
  <si>
    <t>1 пг. 2024</t>
  </si>
  <si>
    <t>30 июня 2024</t>
  </si>
  <si>
    <t>Прочие краткосрочные обязательства</t>
  </si>
  <si>
    <t>Обязательства по операциям с собственниками</t>
  </si>
  <si>
    <t>Баланс на 30 июня 2023 года</t>
  </si>
  <si>
    <t>Баланс на 30 июня 2024 года</t>
  </si>
  <si>
    <t>Поступления по прочим краткосрочным обязательствам</t>
  </si>
  <si>
    <t>Затраты по сделкам, связанные с размещением акций</t>
  </si>
  <si>
    <t>(Уменьшение) / увеличение кредиторской задолженности по налогам</t>
  </si>
  <si>
    <t>Уменьшение / (увеличение) прочих активов</t>
  </si>
  <si>
    <t>(Увеличение) / уменьшение запасов</t>
  </si>
  <si>
    <t>Инвестиции в ассоциированные организации</t>
  </si>
  <si>
    <t>Неконтролирующие доли участия</t>
  </si>
  <si>
    <t>Единовременные расходы, связанные с размещением акций</t>
  </si>
  <si>
    <t>Заработная плата и социальные отчисления</t>
  </si>
  <si>
    <t>Перевод из актива в форме права пользования</t>
  </si>
  <si>
    <t>Первоначальная стоимость на 30 июня 2023 года</t>
  </si>
  <si>
    <t>Накопленная амортизация на 30 июня 2023 года</t>
  </si>
  <si>
    <t>Балансовая стоимость на 30 июня 2023 года</t>
  </si>
  <si>
    <t>Первоначальная стоимость на 30 июня  2024 года</t>
  </si>
  <si>
    <t>Накопленная амортизация на 30 июня 2024 года</t>
  </si>
  <si>
    <t>Балансовая стоимость на 30 июня 2024 года</t>
  </si>
  <si>
    <t>Перевод из одной категории в другую</t>
  </si>
  <si>
    <t xml:space="preserve">Остатки денежных средств на банковских счетах в китайских юанях </t>
  </si>
  <si>
    <t>30 июня 2024</t>
  </si>
  <si>
    <t>31 декабря 2024</t>
  </si>
  <si>
    <t>Баланс на 31 декабря 2024 года</t>
  </si>
  <si>
    <t>18 680</t>
  </si>
  <si>
    <t>2 875 644</t>
  </si>
  <si>
    <t>Увеличение уставного капитала и эмиссионный доход от размещения акций</t>
  </si>
  <si>
    <t>12 500</t>
  </si>
  <si>
    <t>5 000 000</t>
  </si>
  <si>
    <t>Затраты по сделкам, связанным с размещением акций</t>
  </si>
  <si>
    <t>(435 078)</t>
  </si>
  <si>
    <t>Выплаты с расчётами долевыми инструментами (резерв LTI)</t>
  </si>
  <si>
    <t>82 725</t>
  </si>
  <si>
    <t>(13 753)</t>
  </si>
  <si>
    <t>Собственные акции, приобретённые в течение года</t>
  </si>
  <si>
    <t>262 775</t>
  </si>
  <si>
    <t>(863 652)</t>
  </si>
  <si>
    <t>Признание неконтролирующей доли участия в результате приобретения дочерних компаний</t>
  </si>
  <si>
    <t>Первоначальная стоимость на 31 декабря 2024 года</t>
  </si>
  <si>
    <t>Накопленная амортизация на 31 декабря 2024 года</t>
  </si>
  <si>
    <t>Балансовая стоимость на 31 декабря 2024 года</t>
  </si>
  <si>
    <t>Процентный расход по прочим краткосрочным обязательствам</t>
  </si>
  <si>
    <t>Прочие финансовые расходы</t>
  </si>
  <si>
    <t>(7 554)</t>
  </si>
  <si>
    <t>23 274</t>
  </si>
  <si>
    <t>143 675</t>
  </si>
  <si>
    <t>Добавить строки Эмиссионный доход и Прочие резервы. Не сходится сумма сейчас.</t>
  </si>
  <si>
    <t>Изменить наименование на Прочие долгосрочные обязательства</t>
  </si>
  <si>
    <t>Выделить авансы выданные в отдельную строку как в отчетности</t>
  </si>
  <si>
    <t>Расходы по выплате на основе акций</t>
  </si>
  <si>
    <t>Поступления от продажи простых векселей</t>
  </si>
  <si>
    <t xml:space="preserve">Авансы выданные </t>
  </si>
  <si>
    <t>Эмиссионный доход</t>
  </si>
  <si>
    <t>Прочие резервы</t>
  </si>
  <si>
    <t>Прочие долгосрочные обязательства</t>
  </si>
  <si>
    <t>Поступления от размещения акций</t>
  </si>
  <si>
    <t xml:space="preserve">Процентный расход по факторингу </t>
  </si>
  <si>
    <t>Авансы выданные</t>
  </si>
  <si>
    <t>Эмиссионый доход</t>
  </si>
  <si>
    <t>Резерв по выплатам на основе акций</t>
  </si>
  <si>
    <t>Информация по состоянию на 31 декабря (годовая отчетность)</t>
  </si>
  <si>
    <t>Информация по состоянию на конец отчетного квартала</t>
  </si>
  <si>
    <t xml:space="preserve">Информация по состоянию на 30 июня (полугодовая отчетность) </t>
  </si>
  <si>
    <t>Увеличение / (уменьшение) торговой дебиторской задолженности и авансов выданных</t>
  </si>
  <si>
    <t>(Уменьшение) / увеличение кредиторской задолженности по основной деятельности и прочих обязательств</t>
  </si>
  <si>
    <t>Чистые денежные средства, полученные от / (использованные в) операционной деятельности</t>
  </si>
  <si>
    <t>Дивиденды</t>
  </si>
  <si>
    <t>Отношения 
с клиентами</t>
  </si>
  <si>
    <t>(1) ЭПС представляет собой эффективную процентную ставку по кредитам и займам, не погашенным на конец года</t>
  </si>
  <si>
    <t>Изменение прочих резервов</t>
  </si>
  <si>
    <t>1 пг. 2025</t>
  </si>
  <si>
    <t>30 июня 2025</t>
  </si>
  <si>
    <t>Погашение прочих краткосрочных обязательств</t>
  </si>
  <si>
    <t>- из них капитализировано в состав ОС</t>
  </si>
  <si>
    <t>Первоначальная стоимость на 30 июня 2025 года</t>
  </si>
  <si>
    <t>Накопленная амортизация на 1 января 2025 года</t>
  </si>
  <si>
    <t>Накопленная амортизация на 30 июня 2025 года</t>
  </si>
  <si>
    <t>Балансовая стоимость на 30 июня 2025 года</t>
  </si>
  <si>
    <t>Балансовая стоимость на 1 января 2025 года</t>
  </si>
  <si>
    <t>Первоначальная стоимость на 1 января 2025 года</t>
  </si>
  <si>
    <t>Баланс на 1 января 2025 года</t>
  </si>
  <si>
    <t>Баланс на 30 июня 2025 года</t>
  </si>
  <si>
    <t>Выплаты с расчетами долевыми инструментами</t>
  </si>
  <si>
    <t>Начисление/ (восстановление)  резерва под ожидаемые кредитные убытки (Резерв под ожидаемые кредитные убытки)</t>
  </si>
  <si>
    <t>Первоначальная стоимость на 1 января 2025 года</t>
  </si>
  <si>
    <t>Накопленная амортизация на 30 июня 2025 года</t>
  </si>
  <si>
    <t>Балансовая стоимость на 30 июня 2025 года</t>
  </si>
  <si>
    <t>Номинальная % ставка по долгосрочным кредитам и займам</t>
  </si>
  <si>
    <t>Премия по конвертируемым облигациям</t>
  </si>
  <si>
    <t>Операции с собственными акциями в течение года</t>
  </si>
  <si>
    <t>Признание долевого компонента конвертируемых облигаций</t>
  </si>
  <si>
    <t>Баланс на 31 декабря 2025 года</t>
  </si>
  <si>
    <t xml:space="preserve">Премия по конвертируемым облигациям </t>
  </si>
  <si>
    <t>Обязательства по конвертируемым облигациям</t>
  </si>
  <si>
    <t>Информация по состоянию на конец отчетного полугодия</t>
  </si>
  <si>
    <t>Прибыль на акцию (базовая и разводненная), в российских рублях</t>
  </si>
  <si>
    <t>Прибыль на акцию, базовая</t>
  </si>
  <si>
    <t>Прибыль на акцию,  разводненная</t>
  </si>
  <si>
    <t>ПОЛЕЗНЫЕ ССЫЛКИ</t>
  </si>
  <si>
    <t>Источник</t>
  </si>
  <si>
    <t>Ссылка</t>
  </si>
  <si>
    <t xml:space="preserve">Материалы для инвесторов, корпоративные документы, отчетности </t>
  </si>
  <si>
    <t>Интерфакс e-disclosure ПАО "ПРОМОМЕД"</t>
  </si>
  <si>
    <t>Интерфакс e-disclosure ООО "ПРОМОМЕД-ДМ"</t>
  </si>
  <si>
    <t>Раскрытие корпоративной информации головной организации Группы ПАО "ПРОМОМЕД"</t>
  </si>
  <si>
    <t>Раскрытие корпоративной информации торгового дома Группы "ПРОМОМЕД ДМ"</t>
  </si>
  <si>
    <t>ГРЛС</t>
  </si>
  <si>
    <t>DSM Group</t>
  </si>
  <si>
    <t>AlphaRM</t>
  </si>
  <si>
    <t>АОКИ</t>
  </si>
  <si>
    <t>Минздрав — реестр КИ</t>
  </si>
  <si>
    <t>Реестр выданных разрешений на проведение клинических исследований лекарственных препаратов</t>
  </si>
  <si>
    <t>ЕИС</t>
  </si>
  <si>
    <t>IQVIA</t>
  </si>
  <si>
    <t>Содержание</t>
  </si>
  <si>
    <t>Поиск закупок в бюджетном сегменте</t>
  </si>
  <si>
    <t>Выручка сегмента Эндокринология</t>
  </si>
  <si>
    <t>Выручка сегмента Онкология</t>
  </si>
  <si>
    <t>Выручка сегмента Прочие препараты</t>
  </si>
  <si>
    <t>1 кв. 2025</t>
  </si>
  <si>
    <t>9 мес. 2024</t>
  </si>
  <si>
    <t>9 мес. 2025</t>
  </si>
  <si>
    <t>Данные по клиническим исследованиям и патентам</t>
  </si>
  <si>
    <t>Аналитика по фармацевтическому рынку</t>
  </si>
  <si>
    <t>Сайт ПРОМОМЕД для инвесторов</t>
  </si>
  <si>
    <t xml:space="preserve">IQVIA - Obesity </t>
  </si>
  <si>
    <t xml:space="preserve">Актуальные исследования и информация о глобальном рынке терапии ожирения </t>
  </si>
  <si>
    <t>The IQVIA institute for Human Data Science</t>
  </si>
  <si>
    <t xml:space="preserve">Актуальные исследования и информация о глобальном фармацевтическом рынке и его трендах </t>
  </si>
  <si>
    <t>Подробная аналитика по российскому аптечному рынку</t>
  </si>
  <si>
    <t>Общая аналитика по российскому фармацевтическому рынку и аптечным сетям</t>
  </si>
  <si>
    <t>Отраслевая информация по рынку клинических и доклинических исследований в России</t>
  </si>
  <si>
    <t xml:space="preserve">Регуляторный статус и фармацевтический профиль лекарственных препаратов </t>
  </si>
  <si>
    <t>Корпоративная информация</t>
  </si>
  <si>
    <t>Доля препаратов Эндокринологического и Онкологического портфелей в выручке, %</t>
  </si>
  <si>
    <t>Единицы измерения: млрд руб., если не указано иное</t>
  </si>
  <si>
    <t>Доля бюджетных продаж, %</t>
  </si>
  <si>
    <t>Доля коммерческих продаж, %</t>
  </si>
  <si>
    <t>ФАРМАЦЕВТИЧЕСКИЙ РЫНОК</t>
  </si>
  <si>
    <t>Расходы на содержание офиса</t>
  </si>
  <si>
    <t>Расходы на приобретение и техобслуживание ПО</t>
  </si>
  <si>
    <t>Strategy Partners</t>
  </si>
  <si>
    <t>Процентный расход по конвертируемым облигациям</t>
  </si>
  <si>
    <t>Балансовая стоимость на 1 января 2025 года</t>
  </si>
  <si>
    <t>Первоначальная стоимость на 31 декабря 2025 года</t>
  </si>
  <si>
    <t>Накопленная амортизация на 1 января 2025 года</t>
  </si>
  <si>
    <t>Накопленная амортизация на 31 декабря 2025 года</t>
  </si>
  <si>
    <t>Балансовая стоимость на 31 декабря 2025 года</t>
  </si>
  <si>
    <t>5 977 54</t>
  </si>
  <si>
    <t>31 декабря 2025</t>
  </si>
  <si>
    <t>Акцизы к вычету</t>
  </si>
  <si>
    <t>Нетто-изменения денежных средств по сделкам РЕПО на брокерском счете ЗПИФ</t>
  </si>
  <si>
    <t>Поступления от размещения конвертируемых облигаций</t>
  </si>
  <si>
    <t>* Номинальная % ставка, ЭПС указаны на 31.12.2025</t>
  </si>
  <si>
    <t>2026-2027</t>
  </si>
  <si>
    <t>Данные по государственным закупкам</t>
  </si>
  <si>
    <t>Корпоративные мероприятия</t>
  </si>
  <si>
    <t>1 кв. 2026</t>
  </si>
  <si>
    <t>2030 Прогноз</t>
  </si>
  <si>
    <t>2032 Прогноз</t>
  </si>
  <si>
    <t>Доля инновационных препаратов в выручке, %</t>
  </si>
  <si>
    <t>2026 Прогноз</t>
  </si>
  <si>
    <t>2027 Прогноз</t>
  </si>
  <si>
    <t>2028  Прогноз</t>
  </si>
  <si>
    <t>2029  Прогноз</t>
  </si>
  <si>
    <t>2031 Прогноз</t>
  </si>
  <si>
    <t>Объем фармацевтического рынка России, млрд руб.</t>
  </si>
  <si>
    <t>Объем российского рынка лекарственных препаратов (ЛП), млрд руб.</t>
  </si>
  <si>
    <t>Объем сегмента госзакупок ЛП, млрд руб.</t>
  </si>
  <si>
    <t>Доля рецептурных (Rx) препаратов в аптечном сегменте ЛП, %</t>
  </si>
  <si>
    <t>Доля ЖНВЛП в аптечном сегменте ЛП, %</t>
  </si>
  <si>
    <t>Доля локализованных препаратов на аптечном сегменте ЛП, в стоимостном выражении, %</t>
  </si>
  <si>
    <t>Объем релевантного рынка Эндокринологии, млрд руб.</t>
  </si>
  <si>
    <t>Объем релевантного рынка Онкологии, млрд руб.</t>
  </si>
  <si>
    <t>Объем релевантного рынка Прочие препараты, млрд руб.</t>
  </si>
  <si>
    <t>- Данные по фармацевтическому рынку (Market Data)</t>
  </si>
  <si>
    <t>- Полезные ссылки</t>
  </si>
  <si>
    <t>2. Основные финансовые отчеты:</t>
  </si>
  <si>
    <t>3. Детализация по доходам и расходам</t>
  </si>
  <si>
    <t>4. Детализация по активам и обязательствам</t>
  </si>
  <si>
    <t>1.Операционные показатели, рынок и источники</t>
  </si>
  <si>
    <t>Объем аптечного сегмента российского рынка ЛП в ценах конечного потребления, млрд руб.</t>
  </si>
  <si>
    <t>Рентабельность по EBITDA, %</t>
  </si>
  <si>
    <t>Чистый долг/ EBITDA, x</t>
  </si>
  <si>
    <t>Рентабельность по Чистой прибыли, %</t>
  </si>
  <si>
    <t>&lt;2,5x</t>
  </si>
  <si>
    <t xml:space="preserve">Стратегия ПРОМОМЕД </t>
  </si>
  <si>
    <t>Операционные показатели</t>
  </si>
  <si>
    <t>Кол-во препаратов в портфеле, шт.</t>
  </si>
  <si>
    <t>Кол-во сотрудников</t>
  </si>
  <si>
    <t>Кол-во сотрудников в R&amp;D</t>
  </si>
  <si>
    <t>Патенты, шт.</t>
  </si>
  <si>
    <t>- Операционные показатели (Non-IFRS)</t>
  </si>
  <si>
    <t>- Стратегия ПРОМОМЕД и прогнозные значения по рынку  (Стратегия)</t>
  </si>
  <si>
    <t>2025 Прогноз</t>
  </si>
  <si>
    <t>2024 Прогноз</t>
  </si>
  <si>
    <t>[1]</t>
  </si>
  <si>
    <t>Данные расчитаны на основе предпосылок базового сценария Стратегии развития фармацевтической промышленности РФ до 2030 г., не учитывает парафармацевтическую продукцию</t>
  </si>
  <si>
    <t xml:space="preserve">Доля локально произведенных препаратов на российском рынке ЛС, % </t>
  </si>
  <si>
    <t xml:space="preserve">Объем рынка лекарственных средств (ЛС) для медицинского применения, млрд руб. </t>
  </si>
  <si>
    <t xml:space="preserve">Объем мирового фармацевтического рынка, млрд долл. </t>
  </si>
  <si>
    <t xml:space="preserve">Объем мирового биофармацевтического рынка, млрд долл. </t>
  </si>
  <si>
    <t>[2]</t>
  </si>
  <si>
    <t xml:space="preserve">Рынок GLP-1 / борьба с весом и диабетом в России, млрд руб. </t>
  </si>
  <si>
    <t xml:space="preserve">Российский рынок биофармацевтики, млрд руб. </t>
  </si>
  <si>
    <t>[3]</t>
  </si>
  <si>
    <t>Рынок Неврологии в России, млрд руб.</t>
  </si>
  <si>
    <t>Рынок Таргетной терапии агрессивных видов рака в России, млрд руб.</t>
  </si>
  <si>
    <t xml:space="preserve">Объем мирового рынка химических препаратов, млрд долл. </t>
  </si>
  <si>
    <t xml:space="preserve">Релевантный рынок базового портфеля ПРОМОМЕД , млрд руб. </t>
  </si>
  <si>
    <t>Рынок Аутоимунных заболеваний в России, млрд руб.</t>
  </si>
  <si>
    <t>Рынок ОРВИ в России, млрд руб.</t>
  </si>
  <si>
    <t>Рынок Ветеринарии в России, млрд руб.</t>
  </si>
  <si>
    <t>Рынок ВИЧ в России, млрд руб.</t>
  </si>
  <si>
    <t>Рынок Пртивовирусных препаратов в России, млрд руб.</t>
  </si>
  <si>
    <t>Рынок Гепатит C в России, млрд руб.</t>
  </si>
  <si>
    <t>Рынок Синдрома короткой кишки, млрд руб.</t>
  </si>
  <si>
    <t>Рынок Лечения боли в России, млрд руб.</t>
  </si>
  <si>
    <t>Объем рынка перспективного портфеля ПРОМОМЕД, млрд руб.</t>
  </si>
  <si>
    <t>Доля e-com в продажах аптечного рынка, %</t>
  </si>
  <si>
    <t>Темпы роста выручки г/г, %</t>
  </si>
  <si>
    <t>Динамика стоимостного объема продаж ПРОМОМЕД в аптечном сегменте, г/г, %</t>
  </si>
  <si>
    <t>Доля ПРОМОМЕД в стоимостном объеме продаж аптечного рынка, %</t>
  </si>
  <si>
    <t>Объем фармацевтического рынка России включает коммерческий сектор лекарственных препаратов, государственный сектор лекарственных препаратов и коммерческий сектор парафармацевтики; показатель приведен в ценах конечного потребления</t>
  </si>
  <si>
    <t>Объем российского рынка лекарственных препаратов включает коммерческий и государственный сегменты лекарственных препаратов; показатель не учитывает коммерческий сектор парафармацевтики и приведен в ценах конечного потребления</t>
  </si>
  <si>
    <t>Headway</t>
  </si>
  <si>
    <t xml:space="preserve">Headway </t>
  </si>
  <si>
    <t>Данные по рынку тендерных закупок лекарственных средств</t>
  </si>
  <si>
    <t>Ссылка на отчет за рассматриваемый период</t>
  </si>
  <si>
    <t>[4]</t>
  </si>
  <si>
    <t xml:space="preserve">Некоторые данные актуализированы в соответствии с показателями из последних отчетов </t>
  </si>
  <si>
    <t>Объем поставок ЛС, млрд руб.</t>
  </si>
  <si>
    <t>Объем рынка завершенных аукционов по ЛС, млрд руб.</t>
  </si>
  <si>
    <t>[5]</t>
  </si>
  <si>
    <t xml:space="preserve">Данные рассчитаны как сумма товарных накладных за рассматриваеммый период </t>
  </si>
  <si>
    <t xml:space="preserve">Данные рассчитаны как сумма контрактов по завершенным аукционам за рассматриваемый период </t>
  </si>
  <si>
    <t>ESG показатели</t>
  </si>
  <si>
    <t>Выбросы загрязняющих веществ в атмосферу, т</t>
  </si>
  <si>
    <t>Летучие органические соединения (ЛОС)</t>
  </si>
  <si>
    <t>Твердые частицы (ТЧ)</t>
  </si>
  <si>
    <t>Другие категории выбросов</t>
  </si>
  <si>
    <t>NOx (оксид азота)</t>
  </si>
  <si>
    <t>SOx (оксид серы)</t>
  </si>
  <si>
    <t>Выбросы отходов, т</t>
  </si>
  <si>
    <t>Общий объем отходов</t>
  </si>
  <si>
    <t>Отходы класса А</t>
  </si>
  <si>
    <t>Отходы класса Б</t>
  </si>
  <si>
    <t>Отходы класса Г</t>
  </si>
  <si>
    <t>Количество отходов, переданных на переработку, т</t>
  </si>
  <si>
    <t>Доля образованных отходов, отправленные на переработку, %</t>
  </si>
  <si>
    <t>Потребление бензина</t>
  </si>
  <si>
    <t>Потребление топлива, ГДж, в т.ч.:</t>
  </si>
  <si>
    <t>Потребление дизельного топлива</t>
  </si>
  <si>
    <t xml:space="preserve">Потребление природного газа </t>
  </si>
  <si>
    <t>Расходы на охрану окружающей среды, тыс руб.</t>
  </si>
  <si>
    <t>Расходы на реализацию мероприятий, связанных с охраной окружающей среды, в т.ч.:</t>
  </si>
  <si>
    <t>На охрану атмосферного
воздуха и предотвращение изменения климата</t>
  </si>
  <si>
    <t>На сбор и очистку сточных вод</t>
  </si>
  <si>
    <t>На обращение с отходам</t>
  </si>
  <si>
    <t>На другие направления деятельности в сфере охраны окружающей среды</t>
  </si>
  <si>
    <t>Инвестиции в основной капитал, направленные на охрану окружающей среды и рациональное использование природных ресурсов, в т.ч.</t>
  </si>
  <si>
    <t xml:space="preserve">На охрану атмосферного воздуха и предотвращение изменения климата </t>
  </si>
  <si>
    <t>Общий водозабор, тыс. м³</t>
  </si>
  <si>
    <t>- ESG показатели (ESG)</t>
  </si>
  <si>
    <t xml:space="preserve">Доход от признания чистой инвестиции в аренду </t>
  </si>
  <si>
    <t>Перспективный портфель — расчетная проекция ключевого инновационного портфеля ГК «Промомед» по состоянию на выход исследования Strategy Partners, сформированная на базе препаратов, планируемых к выводу на рынок в 2025–2028 гг., и оцениваемая на горизонте до 2032 года. Перспективный рынок отражает совокупный объем релевантных терапевтических сегментов для данного портфеля</t>
  </si>
  <si>
    <t>СГТР &gt; 40%</t>
  </si>
  <si>
    <t>СГТР ~15%</t>
  </si>
  <si>
    <t>Рост до &gt;55%</t>
  </si>
  <si>
    <t xml:space="preserve"> &gt;50%</t>
  </si>
  <si>
    <t xml:space="preserve">Прогноз финансовых показателей ПРОМОМЕД при IPO, лето 2024/ Ежегодное подтвреждение прогноза IPO </t>
  </si>
  <si>
    <t>В рассчитываемый Strategy Partners показатель входят Алколоиды растительного происхождения и другие препараты природного происхождения (L01C), Противовирусные препараты прямого действия (J05A), Гормоны антагонисты и их аналоги (L02B), Антикоагулянты (B01A), Препараты для лечения заболеваний опорно двигательного аппарата прочие (M09A), 
Ингибиторы протеинкиназы (L01E), Антикоагулянты (B01A), Препараты для лечения ожирения (исключая диетические продукты) (A08A), Препараты для лечения запора (A06A), Бета лактамные антибактериальные препараты пенициллины  (J01C), Бета лактамные антибактериальные препараты другие (J01D), Противоопухолевые препараты другие (L01X)</t>
  </si>
  <si>
    <t>1 пг. 2026</t>
  </si>
  <si>
    <t>Капитальные вложения (% от чистой выручки)</t>
  </si>
  <si>
    <t xml:space="preserve"> ~20-25% от чистой выручки</t>
  </si>
  <si>
    <t xml:space="preserve"> ~10% от чистой выручки</t>
  </si>
  <si>
    <t xml:space="preserve"> ~5-10% от чистой выручки</t>
  </si>
  <si>
    <t xml:space="preserve"> ~1% от чистой выручки</t>
  </si>
  <si>
    <t>Восстановление / (начисление) резерва под ожидаемые кредитные убытки</t>
  </si>
  <si>
    <t>30 июня 2026</t>
  </si>
  <si>
    <t>Прочие финансовые обязательства</t>
  </si>
  <si>
    <t>Баланс на 1 января 2026 года</t>
  </si>
  <si>
    <t>Баланс на 30 июня 2026 года</t>
  </si>
  <si>
    <t>Конвертация облигаций в долевые инструменты</t>
  </si>
  <si>
    <t>Корректировка, возникающая в результате изменения неконтролирующей доли участия</t>
  </si>
  <si>
    <t>Образовательные проекты, благотворительность и спонсортство</t>
  </si>
  <si>
    <t>Прочие финансовые доходы</t>
  </si>
  <si>
    <t>1%-29,74%</t>
  </si>
  <si>
    <t>Ключевая ставка ЦБ РФ+2.2%;ЦБ РФ+2.8%</t>
  </si>
  <si>
    <t>Первоначальная стоимость на 1 января 2026 года</t>
  </si>
  <si>
    <t>Первоначальная стоимость на 30 июня 2026 года</t>
  </si>
  <si>
    <t>Накопленная амортизация на 1 января 2026 года</t>
  </si>
  <si>
    <t>Накопленная амортизация на 30 июня 2026 года</t>
  </si>
  <si>
    <t>Балансовая стоимость на 30 июня 2026 года</t>
  </si>
  <si>
    <t>Операции с собственными акциями в течение периода</t>
  </si>
  <si>
    <t>Поступления/(выплаты) по операциям с собственными акциями</t>
  </si>
  <si>
    <t>Приобретение неконтролирующей доли участия без изменения контроля</t>
  </si>
  <si>
    <t>Амортизация основных средств и активов права пользования</t>
  </si>
  <si>
    <t>Списание запасов</t>
  </si>
  <si>
    <t>КС ЦБ РФ + 1,87%-3,45%</t>
  </si>
  <si>
    <t>Финансовая отчетность по МСФО 2019 - 2026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</si>
</sst>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00\)"/>
    <numFmt numFmtId="166" formatCode="_-* #,##0\ _₽_-;\-* #,##0\ _₽_-;_-* &quot;-&quot;\ _₽_-;_-@_-"/>
    <numFmt numFmtId="167" formatCode="#,##0;\(#,##0\);&quot;-&quot;"/>
    <numFmt numFmtId="168" formatCode="0.0%"/>
    <numFmt numFmtId="169" formatCode="#,##0.0"/>
    <numFmt numFmtId="170" formatCode="0.0"/>
  </numFmts>
  <fonts count="34">
    <font>
      <sz val="12"/>
      <color theme="1"/>
      <name val="Calibri"/>
      <family val="2"/>
      <charset val="204"/>
      <scheme val="minor"/>
    </font>
    <font>
      <b/>
      <sz val="12"/>
      <color rgb="FF000000"/>
      <name val="Calibri"/>
      <family val="2"/>
      <charset val="204"/>
      <scheme val="minor"/>
    </font>
    <font>
      <sz val="14"/>
      <color theme="1"/>
      <name val="Calibri"/>
      <family val="2"/>
      <scheme val="minor"/>
    </font>
    <font>
      <b/>
      <sz val="12"/>
      <color theme="1"/>
      <name val="Calibri"/>
      <family val="2"/>
      <charset val="204"/>
      <scheme val="minor"/>
    </font>
    <font>
      <b/>
      <i/>
      <sz val="12"/>
      <color theme="1"/>
      <name val="Calibri"/>
      <family val="2"/>
      <charset val="204"/>
      <scheme val="minor"/>
    </font>
    <font>
      <sz val="12"/>
      <color theme="1"/>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i/>
      <sz val="12"/>
      <color rgb="FF000000"/>
      <name val="Calibri"/>
      <family val="2"/>
      <scheme val="minor"/>
    </font>
    <font>
      <i/>
      <sz val="12"/>
      <color rgb="FFFF0000"/>
      <name val="Calibri"/>
      <family val="2"/>
      <charset val="204"/>
      <scheme val="minor"/>
    </font>
    <font>
      <b/>
      <vertAlign val="superscript"/>
      <sz val="12"/>
      <color theme="1"/>
      <name val="Calibri"/>
      <family val="2"/>
      <charset val="204"/>
      <scheme val="minor"/>
    </font>
    <font>
      <sz val="20"/>
      <color theme="1"/>
      <name val="Calibri"/>
      <family val="2"/>
      <charset val="204"/>
      <scheme val="minor"/>
    </font>
    <font>
      <b/>
      <sz val="20"/>
      <color rgb="FF0070C0"/>
      <name val="Calibri"/>
      <family val="2"/>
      <scheme val="minor"/>
    </font>
    <font>
      <u/>
      <sz val="12"/>
      <color theme="10"/>
      <name val="Calibri"/>
      <family val="2"/>
      <charset val="204"/>
      <scheme val="minor"/>
    </font>
    <font>
      <u/>
      <sz val="20"/>
      <color theme="10"/>
      <name val="Calibri"/>
      <family val="2"/>
      <charset val="204"/>
      <scheme val="minor"/>
    </font>
    <font>
      <i/>
      <sz val="12"/>
      <color theme="1"/>
      <name val="Calibri"/>
      <family val="2"/>
      <scheme val="minor"/>
    </font>
    <font>
      <b/>
      <sz val="12"/>
      <color rgb="FF0070C0"/>
      <name val="Calibri"/>
      <family val="2"/>
      <scheme val="minor"/>
    </font>
    <font>
      <sz val="12"/>
      <name val="Calibri"/>
      <family val="2"/>
      <charset val="204"/>
      <scheme val="minor"/>
    </font>
    <font>
      <sz val="12"/>
      <color rgb="FFFF0000"/>
      <name val="Calibri"/>
      <family val="2"/>
      <charset val="204"/>
      <scheme val="minor"/>
    </font>
    <font>
      <b/>
      <sz val="12"/>
      <name val="Calibri"/>
      <family val="2"/>
      <charset val="204"/>
      <scheme val="minor"/>
    </font>
    <font>
      <strike/>
      <sz val="12"/>
      <color rgb="FFFF0000"/>
      <name val="Calibri"/>
      <family val="2"/>
      <scheme val="minor"/>
    </font>
    <font>
      <sz val="12"/>
      <color rgb="FF000000"/>
      <name val="Calibri"/>
      <family val="2"/>
      <charset val="204"/>
      <scheme val="minor"/>
    </font>
    <font>
      <sz val="12"/>
      <color theme="1"/>
      <name val="Calibri"/>
      <family val="2"/>
      <charset val="204"/>
    </font>
    <font>
      <sz val="10"/>
      <color theme="1"/>
      <name val="Calibri"/>
      <family val="2"/>
      <charset val="204"/>
      <scheme val="minor"/>
    </font>
    <font>
      <sz val="12"/>
      <color rgb="FFFF0000"/>
      <name val="Calibri"/>
      <family val="2"/>
      <scheme val="minor"/>
    </font>
    <font>
      <sz val="8"/>
      <name val="Arial"/>
      <family val="2"/>
      <charset val="204"/>
    </font>
    <font>
      <sz val="12"/>
      <name val="Calibri"/>
      <family val="2"/>
      <scheme val="minor"/>
    </font>
    <font>
      <b/>
      <sz val="12"/>
      <color theme="1"/>
      <name val="Calibri"/>
      <family val="2"/>
      <charset val="204"/>
    </font>
    <font>
      <sz val="11"/>
      <color theme="1"/>
      <name val="Calibri"/>
      <family val="2"/>
      <scheme val="minor"/>
    </font>
    <font>
      <i/>
      <sz val="12"/>
      <name val="Calibri"/>
      <family val="2"/>
      <charset val="204"/>
      <scheme val="minor"/>
    </font>
    <font>
      <i/>
      <sz val="12"/>
      <color theme="1"/>
      <name val="Calibri"/>
      <family val="2"/>
      <charset val="204"/>
      <scheme val="minor"/>
    </font>
    <font>
      <sz val="11"/>
      <name val="Carlito"/>
    </font>
    <font>
      <sz val="8"/>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26" fillId="0" borderId="0"/>
    <xf numFmtId="0" fontId="29" fillId="0" borderId="0"/>
    <xf numFmtId="0" fontId="32" fillId="0" borderId="0"/>
  </cellStyleXfs>
  <cellXfs count="272">
    <xf numFmtId="0" fontId="0" fillId="0" borderId="0" xfId="0"/>
    <xf numFmtId="0" fontId="2" fillId="0" borderId="0" xfId="0" applyFont="1"/>
    <xf numFmtId="0" fontId="3" fillId="0" borderId="0" xfId="0" applyFont="1"/>
    <xf numFmtId="0" fontId="3" fillId="0" borderId="0" xfId="0" applyFont="1" applyAlignment="1">
      <alignment horizontal="center"/>
    </xf>
    <xf numFmtId="0" fontId="0" fillId="0" borderId="0" xfId="0" applyAlignment="1">
      <alignment wrapText="1"/>
    </xf>
    <xf numFmtId="0" fontId="3" fillId="0" borderId="0" xfId="0" applyFont="1" applyAlignment="1">
      <alignment wrapText="1"/>
    </xf>
    <xf numFmtId="0" fontId="5" fillId="0" borderId="0" xfId="0" applyFont="1"/>
    <xf numFmtId="0" fontId="6" fillId="0" borderId="0" xfId="0" applyFont="1"/>
    <xf numFmtId="0" fontId="0" fillId="0" borderId="0" xfId="0" applyAlignment="1">
      <alignment vertical="center" wrapText="1"/>
    </xf>
    <xf numFmtId="0" fontId="3" fillId="0" borderId="0" xfId="0" applyFont="1" applyAlignment="1">
      <alignment vertical="center" wrapText="1"/>
    </xf>
    <xf numFmtId="3" fontId="3" fillId="0" borderId="0" xfId="0" applyNumberFormat="1" applyFont="1" applyAlignment="1">
      <alignment horizontal="right" vertical="center"/>
    </xf>
    <xf numFmtId="3" fontId="0" fillId="0" borderId="0" xfId="0" applyNumberFormat="1" applyAlignment="1">
      <alignment vertical="center"/>
    </xf>
    <xf numFmtId="0" fontId="0" fillId="0" borderId="0" xfId="0" applyAlignment="1">
      <alignment vertical="center"/>
    </xf>
    <xf numFmtId="0" fontId="3" fillId="0" borderId="1" xfId="0" applyFont="1" applyBorder="1" applyAlignment="1">
      <alignment vertical="center" wrapText="1"/>
    </xf>
    <xf numFmtId="0" fontId="0" fillId="0" borderId="0" xfId="0" applyAlignment="1">
      <alignment horizontal="right" vertical="center" wrapText="1"/>
    </xf>
    <xf numFmtId="0" fontId="4" fillId="0" borderId="0" xfId="0" applyFont="1" applyAlignment="1">
      <alignment vertical="center" wrapText="1"/>
    </xf>
    <xf numFmtId="0" fontId="12" fillId="0" borderId="0" xfId="0" applyFont="1"/>
    <xf numFmtId="0" fontId="13" fillId="0" borderId="0" xfId="0" applyFont="1"/>
    <xf numFmtId="0" fontId="12" fillId="0" borderId="0" xfId="0" quotePrefix="1" applyFont="1"/>
    <xf numFmtId="0" fontId="15" fillId="0" borderId="0" xfId="1" quotePrefix="1" applyFont="1"/>
    <xf numFmtId="0" fontId="0" fillId="0" borderId="2" xfId="0" applyBorder="1"/>
    <xf numFmtId="0" fontId="15" fillId="0" borderId="0" xfId="1" applyFont="1"/>
    <xf numFmtId="0" fontId="16" fillId="0" borderId="0" xfId="0" applyFont="1" applyAlignment="1">
      <alignment vertical="center" wrapText="1"/>
    </xf>
    <xf numFmtId="0" fontId="14" fillId="0" borderId="0" xfId="1" applyAlignment="1">
      <alignment horizontal="right"/>
    </xf>
    <xf numFmtId="0" fontId="17" fillId="0" borderId="0" xfId="0" applyFont="1" applyAlignment="1">
      <alignment vertical="center"/>
    </xf>
    <xf numFmtId="164" fontId="0" fillId="0" borderId="0" xfId="0" applyNumberFormat="1" applyAlignment="1">
      <alignment horizontal="right" vertical="center"/>
    </xf>
    <xf numFmtId="164" fontId="3" fillId="0" borderId="0" xfId="0" applyNumberFormat="1" applyFont="1" applyAlignment="1">
      <alignment horizontal="right" vertical="center"/>
    </xf>
    <xf numFmtId="164" fontId="0" fillId="0" borderId="0" xfId="0" applyNumberFormat="1" applyAlignment="1">
      <alignment vertical="center"/>
    </xf>
    <xf numFmtId="164" fontId="0" fillId="0" borderId="0" xfId="0" applyNumberFormat="1" applyAlignment="1">
      <alignment vertical="center" wrapText="1"/>
    </xf>
    <xf numFmtId="164" fontId="3" fillId="0" borderId="0" xfId="0" applyNumberFormat="1" applyFont="1" applyAlignment="1">
      <alignment vertical="center"/>
    </xf>
    <xf numFmtId="164" fontId="5" fillId="0" borderId="0" xfId="0" applyNumberFormat="1" applyFont="1"/>
    <xf numFmtId="164" fontId="3" fillId="0" borderId="1" xfId="0" applyNumberFormat="1" applyFont="1" applyBorder="1" applyAlignment="1">
      <alignment horizontal="right" vertical="center"/>
    </xf>
    <xf numFmtId="164" fontId="0" fillId="0" borderId="0" xfId="0" applyNumberFormat="1" applyAlignment="1">
      <alignment horizontal="right" vertical="center" wrapText="1"/>
    </xf>
    <xf numFmtId="164" fontId="3" fillId="0" borderId="0" xfId="0" applyNumberFormat="1" applyFont="1"/>
    <xf numFmtId="164" fontId="0" fillId="0" borderId="0" xfId="0" applyNumberFormat="1"/>
    <xf numFmtId="3" fontId="0" fillId="0" borderId="0" xfId="0" applyNumberFormat="1"/>
    <xf numFmtId="3" fontId="19" fillId="0" borderId="0" xfId="0" applyNumberFormat="1" applyFont="1"/>
    <xf numFmtId="0" fontId="0" fillId="2" borderId="0" xfId="0" applyFill="1" applyAlignment="1">
      <alignment vertical="center" wrapText="1"/>
    </xf>
    <xf numFmtId="164" fontId="0" fillId="2" borderId="0" xfId="0" applyNumberFormat="1" applyFill="1" applyAlignment="1">
      <alignment vertical="center"/>
    </xf>
    <xf numFmtId="3" fontId="19" fillId="2" borderId="0" xfId="0" applyNumberFormat="1" applyFont="1" applyFill="1"/>
    <xf numFmtId="0" fontId="0" fillId="2" borderId="0" xfId="0" applyFill="1"/>
    <xf numFmtId="3" fontId="0" fillId="2" borderId="0" xfId="0" applyNumberFormat="1" applyFill="1"/>
    <xf numFmtId="0" fontId="18" fillId="2" borderId="0" xfId="0" applyFont="1" applyFill="1" applyAlignment="1">
      <alignment vertical="center" wrapText="1"/>
    </xf>
    <xf numFmtId="164" fontId="0" fillId="2" borderId="0" xfId="0" applyNumberFormat="1" applyFill="1" applyAlignment="1">
      <alignment horizontal="right" vertical="center"/>
    </xf>
    <xf numFmtId="164" fontId="3" fillId="0" borderId="0" xfId="0" applyNumberFormat="1" applyFont="1" applyAlignment="1">
      <alignment horizontal="center" vertical="center" wrapText="1"/>
    </xf>
    <xf numFmtId="0" fontId="0" fillId="3" borderId="0" xfId="0" applyFill="1"/>
    <xf numFmtId="0" fontId="3" fillId="0" borderId="0" xfId="0" applyFon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right"/>
    </xf>
    <xf numFmtId="0" fontId="0" fillId="0" borderId="0" xfId="0" applyAlignment="1">
      <alignment horizontal="center" vertical="center"/>
    </xf>
    <xf numFmtId="0" fontId="30" fillId="0" borderId="0" xfId="0" applyFont="1" applyAlignment="1">
      <alignment vertical="center" wrapText="1"/>
    </xf>
    <xf numFmtId="0" fontId="0" fillId="0" borderId="0" xfId="0" applyFill="1" applyAlignment="1">
      <alignment vertical="center"/>
    </xf>
    <xf numFmtId="3" fontId="3" fillId="0" borderId="2" xfId="0" applyNumberFormat="1" applyFont="1" applyFill="1" applyBorder="1" applyAlignment="1">
      <alignment horizontal="center" vertical="center"/>
    </xf>
    <xf numFmtId="164" fontId="0" fillId="0" borderId="0" xfId="0" applyNumberFormat="1" applyFill="1" applyAlignment="1">
      <alignment vertical="center"/>
    </xf>
    <xf numFmtId="164" fontId="0" fillId="0" borderId="0" xfId="0" applyNumberFormat="1" applyFill="1" applyAlignment="1">
      <alignment horizontal="right" vertical="center"/>
    </xf>
    <xf numFmtId="164" fontId="3" fillId="0" borderId="1" xfId="0" applyNumberFormat="1" applyFont="1" applyFill="1" applyBorder="1" applyAlignment="1">
      <alignment vertical="center"/>
    </xf>
    <xf numFmtId="164" fontId="3" fillId="0" borderId="1" xfId="0" applyNumberFormat="1" applyFont="1" applyFill="1" applyBorder="1" applyAlignment="1">
      <alignment horizontal="right" vertical="center"/>
    </xf>
    <xf numFmtId="164" fontId="6" fillId="0" borderId="1" xfId="0" applyNumberFormat="1" applyFont="1" applyFill="1" applyBorder="1" applyAlignment="1">
      <alignment horizontal="center" vertical="center"/>
    </xf>
    <xf numFmtId="3" fontId="5" fillId="0" borderId="0" xfId="0" applyNumberFormat="1" applyFont="1" applyFill="1" applyAlignment="1">
      <alignment horizontal="right"/>
    </xf>
    <xf numFmtId="0" fontId="3" fillId="0" borderId="0" xfId="0" applyFont="1" applyAlignment="1">
      <alignment horizontal="right" vertical="center" wrapText="1"/>
    </xf>
    <xf numFmtId="3" fontId="0" fillId="0" borderId="0" xfId="0" applyNumberFormat="1" applyAlignment="1">
      <alignment horizontal="right" vertical="center" wrapText="1"/>
    </xf>
    <xf numFmtId="0" fontId="3"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Font="1"/>
    <xf numFmtId="164" fontId="3" fillId="0" borderId="0" xfId="0" applyNumberFormat="1" applyFont="1" applyFill="1" applyAlignment="1">
      <alignment horizontal="center" vertical="center" wrapText="1"/>
    </xf>
    <xf numFmtId="0" fontId="0" fillId="0" borderId="0" xfId="0" applyAlignment="1">
      <alignment horizontal="right" vertical="center"/>
    </xf>
    <xf numFmtId="0" fontId="0" fillId="0" borderId="0" xfId="0" applyFont="1" applyAlignment="1">
      <alignment horizontal="right" vertical="center" wrapText="1"/>
    </xf>
    <xf numFmtId="1" fontId="1" fillId="0" borderId="0" xfId="0" applyNumberFormat="1" applyFont="1" applyAlignment="1">
      <alignment horizontal="center" vertical="center" wrapText="1"/>
    </xf>
    <xf numFmtId="164" fontId="3" fillId="0" borderId="0" xfId="0" applyNumberFormat="1" applyFont="1" applyAlignment="1">
      <alignment vertical="center" wrapText="1"/>
    </xf>
    <xf numFmtId="165" fontId="3" fillId="0" borderId="0" xfId="0" applyNumberFormat="1" applyFont="1" applyAlignment="1">
      <alignment vertical="center" wrapText="1"/>
    </xf>
    <xf numFmtId="164" fontId="0" fillId="0" borderId="0" xfId="0" applyNumberFormat="1" applyAlignment="1">
      <alignment horizontal="left" vertical="center" wrapText="1"/>
    </xf>
    <xf numFmtId="9" fontId="0" fillId="0" borderId="0" xfId="0" applyNumberFormat="1" applyAlignment="1">
      <alignment horizontal="right" vertical="center" wrapText="1"/>
    </xf>
    <xf numFmtId="164" fontId="8" fillId="0" borderId="0" xfId="0" applyNumberFormat="1" applyFont="1" applyFill="1" applyAlignment="1">
      <alignment horizontal="right" vertical="center" wrapText="1"/>
    </xf>
    <xf numFmtId="0" fontId="0" fillId="0" borderId="0" xfId="0" applyFill="1"/>
    <xf numFmtId="0" fontId="31" fillId="0" borderId="0" xfId="0" applyFont="1" applyAlignment="1">
      <alignment vertical="center" wrapText="1"/>
    </xf>
    <xf numFmtId="0" fontId="14" fillId="0" borderId="0" xfId="1" applyAlignment="1">
      <alignment horizontal="center" vertical="center" wrapText="1"/>
    </xf>
    <xf numFmtId="0" fontId="0" fillId="0" borderId="0" xfId="0" applyAlignment="1">
      <alignment horizontal="center" wrapText="1"/>
    </xf>
    <xf numFmtId="164" fontId="0" fillId="0" borderId="0" xfId="0" applyNumberFormat="1" applyAlignment="1">
      <alignment horizontal="center" vertical="center" wrapText="1"/>
    </xf>
    <xf numFmtId="165" fontId="3" fillId="0" borderId="0" xfId="0" applyNumberFormat="1" applyFont="1" applyAlignment="1">
      <alignment horizontal="center" vertical="center" wrapText="1"/>
    </xf>
    <xf numFmtId="164" fontId="8" fillId="0" borderId="0" xfId="0" applyNumberFormat="1" applyFont="1" applyFill="1" applyAlignment="1">
      <alignment horizontal="center" vertical="center" wrapText="1"/>
    </xf>
    <xf numFmtId="0" fontId="14" fillId="0" borderId="0" xfId="1" applyAlignment="1">
      <alignment horizontal="right" wrapText="1"/>
    </xf>
    <xf numFmtId="0" fontId="17" fillId="0" borderId="0" xfId="0" applyFont="1" applyAlignment="1">
      <alignment vertical="center" wrapText="1"/>
    </xf>
    <xf numFmtId="0" fontId="0" fillId="0" borderId="0" xfId="0" applyFont="1" applyAlignment="1">
      <alignment wrapText="1"/>
    </xf>
    <xf numFmtId="0" fontId="3" fillId="0" borderId="0" xfId="0" applyFont="1" applyAlignment="1">
      <alignment horizontal="right" vertical="center"/>
    </xf>
    <xf numFmtId="164" fontId="8" fillId="0" borderId="0" xfId="0" applyNumberFormat="1" applyFont="1" applyFill="1" applyAlignment="1">
      <alignment horizontal="right" vertical="center"/>
    </xf>
    <xf numFmtId="3" fontId="0" fillId="0" borderId="0" xfId="0" applyNumberFormat="1" applyAlignment="1">
      <alignment horizontal="right" vertical="center"/>
    </xf>
    <xf numFmtId="9" fontId="0" fillId="0" borderId="0" xfId="0" applyNumberFormat="1" applyFill="1" applyAlignment="1">
      <alignment horizontal="right" vertical="center" wrapText="1"/>
    </xf>
    <xf numFmtId="0" fontId="3" fillId="0" borderId="0" xfId="0" applyFont="1" applyFill="1" applyAlignment="1">
      <alignment horizontal="right" vertical="center" wrapText="1"/>
    </xf>
    <xf numFmtId="0" fontId="0" fillId="0" borderId="0" xfId="0" applyFill="1" applyAlignment="1">
      <alignment horizontal="right" vertical="center" wrapText="1"/>
    </xf>
    <xf numFmtId="0" fontId="0" fillId="0" borderId="0" xfId="0" applyFont="1" applyAlignment="1">
      <alignment vertical="center" wrapText="1"/>
    </xf>
    <xf numFmtId="168" fontId="0" fillId="0" borderId="0" xfId="0" applyNumberFormat="1" applyAlignment="1">
      <alignment horizontal="right" vertical="center"/>
    </xf>
    <xf numFmtId="168" fontId="0" fillId="0" borderId="0" xfId="0" applyNumberFormat="1" applyAlignment="1">
      <alignment horizontal="right" vertical="center" wrapText="1"/>
    </xf>
    <xf numFmtId="168" fontId="0" fillId="0" borderId="0" xfId="0" applyNumberFormat="1"/>
    <xf numFmtId="9" fontId="0" fillId="0" borderId="0" xfId="0" applyNumberFormat="1" applyFont="1" applyAlignment="1">
      <alignment horizontal="right" vertical="center" wrapText="1"/>
    </xf>
    <xf numFmtId="1" fontId="0" fillId="0" borderId="0" xfId="0" applyNumberFormat="1" applyAlignment="1">
      <alignment vertical="center" wrapText="1"/>
    </xf>
    <xf numFmtId="1" fontId="0" fillId="0" borderId="0" xfId="0" applyNumberFormat="1" applyFill="1" applyAlignment="1">
      <alignment horizontal="right" vertical="center" wrapText="1"/>
    </xf>
    <xf numFmtId="1" fontId="0" fillId="0" borderId="0" xfId="0" applyNumberFormat="1" applyAlignment="1">
      <alignment horizontal="right" vertical="center" wrapText="1"/>
    </xf>
    <xf numFmtId="1" fontId="0" fillId="0" borderId="0" xfId="0" applyNumberFormat="1"/>
    <xf numFmtId="3" fontId="0" fillId="0" borderId="0" xfId="0" applyNumberFormat="1" applyFill="1" applyAlignment="1">
      <alignment horizontal="right" vertical="center" wrapText="1"/>
    </xf>
    <xf numFmtId="169" fontId="0" fillId="0" borderId="0" xfId="0" applyNumberFormat="1" applyAlignment="1">
      <alignment horizontal="right" vertical="center" wrapText="1"/>
    </xf>
    <xf numFmtId="170" fontId="0" fillId="0" borderId="0" xfId="0" applyNumberFormat="1"/>
    <xf numFmtId="170" fontId="0" fillId="0" borderId="0" xfId="0" applyNumberFormat="1" applyAlignment="1">
      <alignment vertical="center" wrapText="1"/>
    </xf>
    <xf numFmtId="170" fontId="0" fillId="0" borderId="0" xfId="0" applyNumberFormat="1" applyAlignment="1">
      <alignment horizontal="right" vertical="center" wrapText="1"/>
    </xf>
    <xf numFmtId="170" fontId="0" fillId="0" borderId="1" xfId="0" applyNumberFormat="1" applyBorder="1" applyAlignment="1">
      <alignment vertical="center" wrapText="1"/>
    </xf>
    <xf numFmtId="170" fontId="0" fillId="0" borderId="1" xfId="0" applyNumberFormat="1" applyBorder="1" applyAlignment="1">
      <alignment horizontal="right" vertical="center" wrapText="1"/>
    </xf>
    <xf numFmtId="0" fontId="0" fillId="0" borderId="1" xfId="0" applyBorder="1" applyAlignment="1">
      <alignment vertical="center" wrapText="1"/>
    </xf>
    <xf numFmtId="3" fontId="0" fillId="0" borderId="1" xfId="0" applyNumberFormat="1" applyBorder="1" applyAlignment="1">
      <alignment horizontal="right" vertical="center" wrapText="1"/>
    </xf>
    <xf numFmtId="0" fontId="14" fillId="0" borderId="0" xfId="1" applyAlignment="1">
      <alignment horizontal="center" vertical="center"/>
    </xf>
    <xf numFmtId="170" fontId="0" fillId="0" borderId="0" xfId="0" applyNumberFormat="1" applyAlignment="1">
      <alignment horizontal="right" vertical="center"/>
    </xf>
    <xf numFmtId="0" fontId="14" fillId="0" borderId="0" xfId="1" applyAlignment="1">
      <alignment horizontal="right" vertical="center" wrapText="1"/>
    </xf>
    <xf numFmtId="170" fontId="0" fillId="0" borderId="0" xfId="0" applyNumberFormat="1" applyFill="1" applyAlignment="1">
      <alignment horizontal="right" vertical="center" wrapText="1"/>
    </xf>
    <xf numFmtId="9" fontId="0" fillId="0" borderId="0" xfId="0" applyNumberFormat="1" applyAlignment="1">
      <alignment vertical="center"/>
    </xf>
    <xf numFmtId="3" fontId="3" fillId="0" borderId="0" xfId="0" applyNumberFormat="1" applyFont="1" applyAlignment="1">
      <alignment vertical="center"/>
    </xf>
    <xf numFmtId="1" fontId="3" fillId="0" borderId="0" xfId="0" applyNumberFormat="1" applyFont="1" applyAlignment="1">
      <alignment horizontal="right" vertical="center" wrapText="1"/>
    </xf>
    <xf numFmtId="1" fontId="3" fillId="0" borderId="0" xfId="0" applyNumberFormat="1" applyFont="1" applyFill="1" applyAlignment="1">
      <alignment horizontal="right" vertical="center" wrapText="1"/>
    </xf>
    <xf numFmtId="0" fontId="3" fillId="0" borderId="0" xfId="0" applyFont="1" applyAlignment="1">
      <alignment vertical="center"/>
    </xf>
    <xf numFmtId="0" fontId="0" fillId="0" borderId="0" xfId="0" applyFill="1" applyAlignment="1">
      <alignment vertical="center" wrapText="1"/>
    </xf>
    <xf numFmtId="0" fontId="8" fillId="0" borderId="0" xfId="0" applyFont="1" applyFill="1" applyAlignment="1">
      <alignment vertical="center" wrapText="1"/>
    </xf>
    <xf numFmtId="0" fontId="27" fillId="0" borderId="0" xfId="0" applyFont="1" applyFill="1" applyAlignment="1">
      <alignment vertical="center" wrapText="1"/>
    </xf>
    <xf numFmtId="0" fontId="14" fillId="0" borderId="0" xfId="1" applyFill="1" applyAlignment="1">
      <alignment horizontal="right"/>
    </xf>
    <xf numFmtId="0" fontId="17" fillId="0" borderId="0" xfId="0" applyFont="1" applyFill="1" applyAlignment="1">
      <alignment vertical="center"/>
    </xf>
    <xf numFmtId="0" fontId="16" fillId="0" borderId="0" xfId="0" applyFont="1" applyFill="1" applyAlignment="1">
      <alignment vertical="center" wrapText="1"/>
    </xf>
    <xf numFmtId="1" fontId="7" fillId="0" borderId="0" xfId="0" applyNumberFormat="1" applyFont="1" applyFill="1" applyAlignment="1">
      <alignment horizontal="right" vertical="center"/>
    </xf>
    <xf numFmtId="1" fontId="1" fillId="0" borderId="0" xfId="0" applyNumberFormat="1" applyFont="1" applyFill="1" applyAlignment="1">
      <alignment horizontal="right" vertical="center"/>
    </xf>
    <xf numFmtId="0" fontId="9" fillId="0" borderId="0" xfId="0" applyFont="1" applyFill="1" applyAlignment="1">
      <alignment vertical="center" wrapText="1"/>
    </xf>
    <xf numFmtId="0" fontId="8" fillId="0" borderId="0" xfId="0" applyFont="1" applyFill="1" applyAlignment="1">
      <alignment vertical="center"/>
    </xf>
    <xf numFmtId="3" fontId="8" fillId="0" borderId="0" xfId="0" applyNumberFormat="1" applyFont="1" applyFill="1" applyAlignment="1">
      <alignment vertical="center"/>
    </xf>
    <xf numFmtId="0" fontId="5" fillId="0" borderId="0" xfId="0" applyFont="1" applyFill="1"/>
    <xf numFmtId="0" fontId="1" fillId="0" borderId="0" xfId="0" applyFont="1" applyFill="1" applyAlignment="1">
      <alignment vertical="center" wrapText="1"/>
    </xf>
    <xf numFmtId="164" fontId="1" fillId="0" borderId="0" xfId="0" applyNumberFormat="1" applyFont="1" applyFill="1" applyAlignment="1">
      <alignment horizontal="right" vertical="center"/>
    </xf>
    <xf numFmtId="164" fontId="1" fillId="0" borderId="0" xfId="0" applyNumberFormat="1" applyFont="1" applyFill="1" applyAlignment="1">
      <alignment vertical="center"/>
    </xf>
    <xf numFmtId="164" fontId="5" fillId="0" borderId="0" xfId="0" applyNumberFormat="1" applyFont="1" applyFill="1" applyAlignment="1">
      <alignment horizontal="right"/>
    </xf>
    <xf numFmtId="164" fontId="8" fillId="0" borderId="0" xfId="0" applyNumberFormat="1" applyFont="1" applyFill="1" applyAlignment="1">
      <alignment vertical="center"/>
    </xf>
    <xf numFmtId="164" fontId="22" fillId="0" borderId="0" xfId="0" applyNumberFormat="1" applyFont="1" applyFill="1" applyAlignment="1">
      <alignment horizontal="right" vertical="center"/>
    </xf>
    <xf numFmtId="0" fontId="25" fillId="0" borderId="0" xfId="0" applyFont="1" applyFill="1" applyAlignment="1">
      <alignment vertical="center" wrapText="1"/>
    </xf>
    <xf numFmtId="164" fontId="7" fillId="0" borderId="0" xfId="0" applyNumberFormat="1" applyFont="1" applyFill="1" applyAlignment="1">
      <alignment horizontal="right" vertical="center"/>
    </xf>
    <xf numFmtId="164" fontId="7" fillId="0" borderId="0" xfId="0" applyNumberFormat="1" applyFont="1" applyFill="1" applyAlignment="1">
      <alignment vertical="center"/>
    </xf>
    <xf numFmtId="0" fontId="21" fillId="0" borderId="0" xfId="0" applyFont="1" applyFill="1" applyAlignment="1">
      <alignment vertical="center"/>
    </xf>
    <xf numFmtId="0" fontId="7" fillId="0" borderId="0" xfId="0" applyFont="1" applyFill="1" applyAlignment="1">
      <alignment vertical="center" wrapText="1"/>
    </xf>
    <xf numFmtId="0" fontId="5" fillId="0" borderId="0" xfId="0" applyFont="1" applyFill="1" applyAlignment="1">
      <alignment vertical="center" wrapText="1"/>
    </xf>
    <xf numFmtId="0" fontId="6" fillId="0" borderId="1" xfId="0" applyFont="1" applyFill="1" applyBorder="1" applyAlignment="1">
      <alignment vertical="center" wrapText="1"/>
    </xf>
    <xf numFmtId="164" fontId="7" fillId="0" borderId="1" xfId="0" applyNumberFormat="1" applyFont="1" applyFill="1" applyBorder="1" applyAlignment="1">
      <alignment horizontal="right" vertical="center"/>
    </xf>
    <xf numFmtId="164" fontId="7" fillId="0" borderId="1" xfId="0" applyNumberFormat="1" applyFont="1" applyFill="1" applyBorder="1" applyAlignment="1">
      <alignment vertical="center"/>
    </xf>
    <xf numFmtId="0" fontId="27" fillId="0" borderId="0" xfId="0" applyFont="1" applyFill="1" applyAlignment="1">
      <alignment vertical="center"/>
    </xf>
    <xf numFmtId="0" fontId="7" fillId="0" borderId="1" xfId="0" applyFont="1" applyFill="1" applyBorder="1" applyAlignment="1">
      <alignment vertical="center" wrapText="1"/>
    </xf>
    <xf numFmtId="0" fontId="2" fillId="0" borderId="0" xfId="0" applyFont="1" applyFill="1" applyAlignment="1">
      <alignment vertical="center"/>
    </xf>
    <xf numFmtId="0" fontId="2" fillId="0" borderId="0" xfId="0" applyFont="1" applyFill="1"/>
    <xf numFmtId="0" fontId="9" fillId="0" borderId="1" xfId="0" applyFont="1" applyFill="1" applyBorder="1" applyAlignment="1">
      <alignment vertical="center" wrapText="1"/>
    </xf>
    <xf numFmtId="164" fontId="2" fillId="0" borderId="0" xfId="0" applyNumberFormat="1" applyFont="1" applyFill="1" applyAlignment="1">
      <alignment vertical="center"/>
    </xf>
    <xf numFmtId="0" fontId="0" fillId="0" borderId="0" xfId="0" applyFill="1" applyAlignment="1">
      <alignment horizontal="right"/>
    </xf>
    <xf numFmtId="0" fontId="6" fillId="0" borderId="0" xfId="0" applyFont="1" applyFill="1" applyAlignment="1">
      <alignment wrapText="1"/>
    </xf>
    <xf numFmtId="0" fontId="5" fillId="0" borderId="0" xfId="0" applyFont="1" applyFill="1" applyAlignment="1">
      <alignment horizontal="right"/>
    </xf>
    <xf numFmtId="0" fontId="5" fillId="0" borderId="0" xfId="0" applyFont="1" applyFill="1" applyAlignment="1">
      <alignment wrapText="1"/>
    </xf>
    <xf numFmtId="164" fontId="5" fillId="0" borderId="0" xfId="0" applyNumberFormat="1" applyFont="1" applyFill="1"/>
    <xf numFmtId="0" fontId="6" fillId="0" borderId="1" xfId="0" applyFont="1" applyFill="1" applyBorder="1" applyAlignment="1">
      <alignment wrapText="1"/>
    </xf>
    <xf numFmtId="164" fontId="6" fillId="0" borderId="1" xfId="0" applyNumberFormat="1" applyFont="1" applyFill="1" applyBorder="1" applyAlignment="1">
      <alignment horizontal="right"/>
    </xf>
    <xf numFmtId="0" fontId="3" fillId="0" borderId="0" xfId="0" applyFont="1" applyFill="1"/>
    <xf numFmtId="164" fontId="5" fillId="0" borderId="0" xfId="0" applyNumberFormat="1" applyFont="1" applyFill="1" applyAlignment="1">
      <alignment horizontal="right" vertical="center"/>
    </xf>
    <xf numFmtId="3" fontId="5" fillId="0" borderId="0" xfId="0" applyNumberFormat="1" applyFont="1" applyFill="1" applyAlignment="1">
      <alignment horizontal="right" vertical="center"/>
    </xf>
    <xf numFmtId="0" fontId="5" fillId="0" borderId="0" xfId="0" applyFont="1" applyFill="1" applyAlignment="1">
      <alignment vertical="center"/>
    </xf>
    <xf numFmtId="164" fontId="5" fillId="0" borderId="0" xfId="0" applyNumberFormat="1" applyFont="1" applyFill="1" applyAlignment="1">
      <alignment vertical="center"/>
    </xf>
    <xf numFmtId="164" fontId="6" fillId="0" borderId="1" xfId="0" applyNumberFormat="1" applyFont="1" applyFill="1" applyBorder="1" applyAlignment="1">
      <alignment horizontal="right" vertical="center"/>
    </xf>
    <xf numFmtId="3" fontId="5" fillId="0" borderId="0" xfId="0" applyNumberFormat="1" applyFont="1" applyFill="1"/>
    <xf numFmtId="3" fontId="5" fillId="0" borderId="0" xfId="0" applyNumberFormat="1" applyFont="1" applyFill="1" applyAlignment="1">
      <alignment vertical="center"/>
    </xf>
    <xf numFmtId="3" fontId="7" fillId="0" borderId="1" xfId="0" applyNumberFormat="1" applyFont="1" applyFill="1" applyBorder="1" applyAlignment="1">
      <alignment horizontal="right" vertical="center"/>
    </xf>
    <xf numFmtId="3" fontId="23" fillId="0" borderId="0" xfId="0" applyNumberFormat="1" applyFont="1" applyFill="1" applyAlignment="1">
      <alignment horizontal="right" vertical="center"/>
    </xf>
    <xf numFmtId="3" fontId="0" fillId="0" borderId="0" xfId="0" applyNumberFormat="1" applyFill="1"/>
    <xf numFmtId="3" fontId="28" fillId="0" borderId="0" xfId="0" applyNumberFormat="1" applyFont="1" applyFill="1" applyAlignment="1">
      <alignment horizontal="right" vertical="center"/>
    </xf>
    <xf numFmtId="164" fontId="0" fillId="0" borderId="0" xfId="0" applyNumberFormat="1" applyFill="1"/>
    <xf numFmtId="1" fontId="7" fillId="0" borderId="0" xfId="0" applyNumberFormat="1" applyFont="1" applyFill="1" applyAlignment="1">
      <alignment vertical="center"/>
    </xf>
    <xf numFmtId="0" fontId="20" fillId="0" borderId="1" xfId="0" applyFont="1" applyFill="1" applyBorder="1" applyAlignment="1">
      <alignment vertical="center" wrapText="1"/>
    </xf>
    <xf numFmtId="164" fontId="0" fillId="0" borderId="1" xfId="0" applyNumberFormat="1" applyFill="1" applyBorder="1" applyAlignment="1">
      <alignment horizontal="right" vertical="center"/>
    </xf>
    <xf numFmtId="0" fontId="30" fillId="0" borderId="0" xfId="0" applyFont="1" applyFill="1" applyAlignment="1">
      <alignment vertical="center" wrapText="1"/>
    </xf>
    <xf numFmtId="164" fontId="10" fillId="0" borderId="0" xfId="0" applyNumberFormat="1" applyFont="1" applyFill="1" applyAlignment="1">
      <alignment horizontal="right" vertical="center"/>
    </xf>
    <xf numFmtId="0" fontId="18" fillId="0" borderId="0" xfId="0" applyFont="1" applyFill="1" applyAlignment="1">
      <alignment vertical="center" wrapText="1"/>
    </xf>
    <xf numFmtId="164" fontId="0" fillId="0" borderId="0" xfId="0" applyNumberFormat="1" applyFill="1" applyAlignment="1">
      <alignment horizontal="right" vertical="center" wrapText="1"/>
    </xf>
    <xf numFmtId="3" fontId="18" fillId="0" borderId="0" xfId="0" applyNumberFormat="1" applyFont="1" applyFill="1" applyAlignment="1">
      <alignment vertical="center" wrapText="1"/>
    </xf>
    <xf numFmtId="3" fontId="18" fillId="0" borderId="0" xfId="0" applyNumberFormat="1" applyFont="1" applyFill="1" applyAlignment="1">
      <alignment vertical="center"/>
    </xf>
    <xf numFmtId="3" fontId="7" fillId="0" borderId="0" xfId="0" applyNumberFormat="1" applyFont="1" applyFill="1" applyAlignment="1">
      <alignment horizontal="right" vertical="center"/>
    </xf>
    <xf numFmtId="0" fontId="3" fillId="0" borderId="1" xfId="0" applyFont="1" applyFill="1" applyBorder="1" applyAlignment="1">
      <alignment vertical="center" wrapText="1"/>
    </xf>
    <xf numFmtId="164" fontId="3" fillId="0" borderId="1" xfId="0" applyNumberFormat="1" applyFont="1" applyFill="1" applyBorder="1" applyAlignment="1">
      <alignment horizontal="right" vertical="center" wrapText="1"/>
    </xf>
    <xf numFmtId="3" fontId="6" fillId="0" borderId="1" xfId="0" applyNumberFormat="1" applyFont="1" applyFill="1" applyBorder="1" applyAlignment="1">
      <alignment horizontal="right" vertical="center"/>
    </xf>
    <xf numFmtId="0" fontId="3" fillId="0" borderId="0" xfId="0" applyFont="1" applyFill="1" applyAlignment="1">
      <alignment vertical="center" wrapText="1"/>
    </xf>
    <xf numFmtId="164" fontId="3" fillId="0" borderId="0" xfId="0" applyNumberFormat="1" applyFont="1" applyFill="1" applyAlignment="1">
      <alignment horizontal="right" vertical="center" wrapText="1"/>
    </xf>
    <xf numFmtId="164" fontId="3" fillId="0" borderId="0" xfId="0" applyNumberFormat="1" applyFont="1" applyFill="1" applyAlignment="1">
      <alignment horizontal="right" vertical="center"/>
    </xf>
    <xf numFmtId="0" fontId="0" fillId="0" borderId="0" xfId="0" quotePrefix="1" applyFill="1" applyAlignment="1">
      <alignment horizontal="left" vertical="center" wrapText="1" indent="2"/>
    </xf>
    <xf numFmtId="164" fontId="5" fillId="0" borderId="0" xfId="0" applyNumberFormat="1" applyFont="1" applyFill="1" applyAlignment="1">
      <alignment horizontal="right" vertical="center" wrapText="1"/>
    </xf>
    <xf numFmtId="167" fontId="5" fillId="0" borderId="0" xfId="0" applyNumberFormat="1" applyFont="1" applyFill="1" applyAlignment="1">
      <alignment horizontal="right" vertical="center"/>
    </xf>
    <xf numFmtId="0" fontId="0" fillId="0" borderId="0" xfId="0" applyFill="1" applyAlignment="1">
      <alignment horizontal="center" vertical="center"/>
    </xf>
    <xf numFmtId="0" fontId="16"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applyAlignment="1">
      <alignment horizontal="center" vertical="center" wrapText="1"/>
    </xf>
    <xf numFmtId="0" fontId="3" fillId="0" borderId="0" xfId="0" applyFont="1" applyFill="1" applyAlignment="1">
      <alignment wrapText="1"/>
    </xf>
    <xf numFmtId="164" fontId="3" fillId="0" borderId="0" xfId="0" applyNumberFormat="1" applyFont="1" applyFill="1" applyAlignment="1">
      <alignment horizontal="center" vertical="center"/>
    </xf>
    <xf numFmtId="0" fontId="0" fillId="0" borderId="0" xfId="0" applyFill="1" applyAlignment="1">
      <alignment wrapText="1"/>
    </xf>
    <xf numFmtId="164" fontId="0" fillId="0" borderId="0" xfId="0" applyNumberFormat="1" applyFill="1" applyAlignment="1">
      <alignment horizontal="center" vertical="center"/>
    </xf>
    <xf numFmtId="0" fontId="3" fillId="0" borderId="1" xfId="0" applyFont="1" applyFill="1" applyBorder="1" applyAlignment="1">
      <alignment wrapText="1"/>
    </xf>
    <xf numFmtId="164" fontId="3" fillId="0" borderId="1" xfId="0" applyNumberFormat="1" applyFont="1" applyFill="1" applyBorder="1" applyAlignment="1">
      <alignment horizontal="center" vertical="center"/>
    </xf>
    <xf numFmtId="164" fontId="18" fillId="0" borderId="0" xfId="0" applyNumberFormat="1" applyFont="1" applyFill="1" applyAlignment="1">
      <alignment horizontal="center" vertical="center"/>
    </xf>
    <xf numFmtId="3" fontId="0" fillId="0" borderId="0" xfId="0" applyNumberFormat="1" applyFill="1" applyAlignment="1">
      <alignment horizontal="center" vertical="center" wrapText="1"/>
    </xf>
    <xf numFmtId="0" fontId="0" fillId="0" borderId="0" xfId="0" applyFill="1" applyAlignment="1">
      <alignment horizontal="center" vertical="center" wrapText="1"/>
    </xf>
    <xf numFmtId="3" fontId="3" fillId="0" borderId="0" xfId="0" applyNumberFormat="1" applyFont="1" applyFill="1" applyAlignment="1">
      <alignment horizontal="center" vertical="center" wrapText="1"/>
    </xf>
    <xf numFmtId="0" fontId="0" fillId="0" borderId="0" xfId="0" applyFill="1" applyAlignment="1">
      <alignment horizontal="center"/>
    </xf>
    <xf numFmtId="3" fontId="28" fillId="0" borderId="1" xfId="0" applyNumberFormat="1" applyFont="1" applyFill="1" applyBorder="1" applyAlignment="1">
      <alignment horizontal="center" vertical="center"/>
    </xf>
    <xf numFmtId="167" fontId="3" fillId="0" borderId="1" xfId="0" applyNumberFormat="1" applyFont="1" applyFill="1" applyBorder="1" applyAlignment="1">
      <alignment horizontal="center" vertical="center"/>
    </xf>
    <xf numFmtId="0" fontId="28" fillId="0" borderId="1" xfId="0" applyFont="1" applyFill="1" applyBorder="1" applyAlignment="1">
      <alignment vertical="center"/>
    </xf>
    <xf numFmtId="167" fontId="28" fillId="0" borderId="1" xfId="0" applyNumberFormat="1" applyFont="1" applyFill="1" applyBorder="1" applyAlignment="1">
      <alignment horizontal="center" vertical="center"/>
    </xf>
    <xf numFmtId="3" fontId="28" fillId="0" borderId="0" xfId="0" applyNumberFormat="1" applyFont="1" applyFill="1" applyAlignment="1">
      <alignment horizontal="center" vertical="center"/>
    </xf>
    <xf numFmtId="167" fontId="28" fillId="0" borderId="0" xfId="0" applyNumberFormat="1" applyFont="1" applyFill="1" applyAlignment="1">
      <alignment horizontal="center" vertical="center"/>
    </xf>
    <xf numFmtId="0" fontId="23" fillId="0" borderId="0" xfId="0" applyFont="1" applyFill="1" applyAlignment="1">
      <alignment vertical="center"/>
    </xf>
    <xf numFmtId="3" fontId="23" fillId="0" borderId="0" xfId="0" applyNumberFormat="1" applyFont="1" applyFill="1" applyAlignment="1">
      <alignment horizontal="center" vertical="center"/>
    </xf>
    <xf numFmtId="167" fontId="23" fillId="0" borderId="0" xfId="0" applyNumberFormat="1" applyFont="1" applyFill="1" applyAlignment="1">
      <alignment horizontal="center" vertical="center"/>
    </xf>
    <xf numFmtId="0" fontId="28" fillId="0" borderId="0" xfId="0" applyFont="1" applyFill="1" applyAlignment="1">
      <alignment vertical="center"/>
    </xf>
    <xf numFmtId="0" fontId="28" fillId="0" borderId="1" xfId="0" applyFont="1" applyFill="1" applyBorder="1" applyAlignment="1">
      <alignment vertical="center" wrapText="1"/>
    </xf>
    <xf numFmtId="164" fontId="3" fillId="0" borderId="2" xfId="0" applyNumberFormat="1" applyFont="1" applyFill="1" applyBorder="1" applyAlignment="1">
      <alignment horizontal="center" vertical="center" wrapText="1"/>
    </xf>
    <xf numFmtId="164" fontId="3" fillId="0" borderId="0" xfId="0" applyNumberFormat="1" applyFont="1" applyFill="1" applyAlignment="1">
      <alignment vertical="center"/>
    </xf>
    <xf numFmtId="164" fontId="3" fillId="0" borderId="1" xfId="0" applyNumberFormat="1" applyFont="1" applyFill="1" applyBorder="1" applyAlignment="1">
      <alignment horizontal="center"/>
    </xf>
    <xf numFmtId="3" fontId="3" fillId="0" borderId="0" xfId="0" applyNumberFormat="1" applyFont="1" applyFill="1" applyAlignment="1">
      <alignment horizontal="right" vertical="center" wrapText="1"/>
    </xf>
    <xf numFmtId="3" fontId="3" fillId="0" borderId="0" xfId="0" applyNumberFormat="1" applyFont="1" applyFill="1" applyAlignment="1">
      <alignment horizontal="right" vertical="center"/>
    </xf>
    <xf numFmtId="164" fontId="0" fillId="0" borderId="0" xfId="0" applyNumberFormat="1" applyFill="1" applyAlignment="1">
      <alignment vertical="center" wrapText="1"/>
    </xf>
    <xf numFmtId="164" fontId="3" fillId="0" borderId="1" xfId="0" applyNumberFormat="1" applyFont="1" applyFill="1" applyBorder="1" applyAlignment="1">
      <alignment vertical="center" wrapText="1"/>
    </xf>
    <xf numFmtId="3" fontId="0" fillId="0" borderId="0" xfId="0" applyNumberFormat="1" applyFill="1" applyAlignment="1">
      <alignment vertical="center"/>
    </xf>
    <xf numFmtId="0" fontId="19" fillId="0" borderId="0" xfId="0" applyFont="1" applyFill="1" applyAlignment="1">
      <alignment vertical="center"/>
    </xf>
    <xf numFmtId="0" fontId="18" fillId="0" borderId="0" xfId="0" applyFont="1" applyFill="1" applyAlignment="1">
      <alignment horizontal="center" vertical="center"/>
    </xf>
    <xf numFmtId="3" fontId="20" fillId="0" borderId="0" xfId="0" applyNumberFormat="1" applyFont="1" applyFill="1" applyAlignment="1">
      <alignment horizontal="right" vertical="center"/>
    </xf>
    <xf numFmtId="164" fontId="18" fillId="0" borderId="0" xfId="0" applyNumberFormat="1" applyFont="1" applyFill="1" applyAlignment="1">
      <alignment horizontal="right" vertical="center"/>
    </xf>
    <xf numFmtId="164" fontId="20" fillId="0" borderId="0" xfId="0" applyNumberFormat="1" applyFont="1" applyFill="1" applyAlignment="1">
      <alignment horizontal="right" vertical="center"/>
    </xf>
    <xf numFmtId="164" fontId="20" fillId="0" borderId="2" xfId="0" applyNumberFormat="1" applyFont="1" applyFill="1" applyBorder="1" applyAlignment="1">
      <alignment horizontal="right" vertical="center"/>
    </xf>
    <xf numFmtId="164" fontId="23" fillId="0" borderId="0" xfId="0" applyNumberFormat="1" applyFont="1" applyFill="1" applyAlignment="1">
      <alignment horizontal="right" vertical="center"/>
    </xf>
    <xf numFmtId="10" fontId="0" fillId="0" borderId="0" xfId="0" applyNumberFormat="1" applyFill="1" applyAlignment="1">
      <alignment vertical="center" wrapText="1"/>
    </xf>
    <xf numFmtId="164" fontId="18" fillId="0" borderId="0" xfId="0" applyNumberFormat="1" applyFont="1" applyFill="1" applyAlignment="1">
      <alignment vertical="center"/>
    </xf>
    <xf numFmtId="3" fontId="3" fillId="0" borderId="1" xfId="0" applyNumberFormat="1" applyFont="1" applyFill="1" applyBorder="1" applyAlignment="1">
      <alignment vertical="center"/>
    </xf>
    <xf numFmtId="1" fontId="1" fillId="0" borderId="0" xfId="0" applyNumberFormat="1" applyFont="1" applyFill="1" applyAlignment="1">
      <alignment horizontal="center" vertical="center"/>
    </xf>
    <xf numFmtId="165" fontId="3" fillId="0" borderId="0" xfId="0" applyNumberFormat="1" applyFont="1" applyFill="1" applyAlignment="1">
      <alignment vertical="center"/>
    </xf>
    <xf numFmtId="0" fontId="0" fillId="0" borderId="0" xfId="0" applyFill="1" applyAlignment="1">
      <alignment horizontal="right" vertical="center"/>
    </xf>
    <xf numFmtId="165" fontId="3" fillId="0" borderId="0" xfId="0" applyNumberFormat="1" applyFont="1" applyFill="1" applyAlignment="1">
      <alignment horizontal="right" vertical="center"/>
    </xf>
    <xf numFmtId="0" fontId="0" fillId="0" borderId="0" xfId="0" applyFont="1" applyFill="1" applyAlignment="1">
      <alignment horizontal="right" vertical="center" wrapText="1"/>
    </xf>
    <xf numFmtId="0" fontId="4" fillId="0" borderId="0" xfId="0" applyFont="1" applyFill="1" applyAlignment="1">
      <alignment vertical="center" wrapText="1"/>
    </xf>
    <xf numFmtId="164" fontId="0" fillId="0" borderId="0" xfId="0" applyNumberFormat="1" applyFill="1" applyAlignment="1">
      <alignment horizontal="right"/>
    </xf>
    <xf numFmtId="166" fontId="0" fillId="0" borderId="0" xfId="0" applyNumberFormat="1" applyFill="1" applyAlignment="1">
      <alignment vertical="center"/>
    </xf>
    <xf numFmtId="164" fontId="24" fillId="0" borderId="0" xfId="0" applyNumberFormat="1" applyFont="1" applyFill="1" applyAlignment="1">
      <alignment vertical="center"/>
    </xf>
    <xf numFmtId="0" fontId="24" fillId="0" borderId="0" xfId="0" applyFont="1" applyFill="1" applyAlignment="1">
      <alignment vertical="center"/>
    </xf>
    <xf numFmtId="164" fontId="5" fillId="0" borderId="1" xfId="0" applyNumberFormat="1" applyFont="1" applyFill="1" applyBorder="1" applyAlignment="1">
      <alignment horizontal="center" vertical="center"/>
    </xf>
    <xf numFmtId="0" fontId="6" fillId="0" borderId="0" xfId="0" applyFont="1" applyFill="1" applyAlignment="1">
      <alignment vertical="center" wrapText="1"/>
    </xf>
    <xf numFmtId="164" fontId="6" fillId="0" borderId="0" xfId="0" applyNumberFormat="1" applyFont="1" applyFill="1" applyAlignment="1">
      <alignment horizontal="center" vertical="center"/>
    </xf>
    <xf numFmtId="164" fontId="5" fillId="0" borderId="0" xfId="0" applyNumberFormat="1" applyFont="1" applyFill="1" applyAlignment="1">
      <alignment horizontal="center" vertical="center"/>
    </xf>
    <xf numFmtId="164" fontId="0" fillId="0" borderId="1" xfId="0" applyNumberFormat="1" applyFill="1" applyBorder="1" applyAlignment="1">
      <alignment horizontal="center" vertical="center"/>
    </xf>
    <xf numFmtId="164" fontId="22" fillId="0" borderId="0" xfId="0" applyNumberFormat="1" applyFont="1" applyFill="1" applyAlignment="1">
      <alignment horizontal="center" vertical="center"/>
    </xf>
    <xf numFmtId="0" fontId="6" fillId="0" borderId="0" xfId="0" applyFont="1" applyFill="1" applyAlignment="1">
      <alignment horizontal="left" vertical="center" wrapText="1"/>
    </xf>
    <xf numFmtId="0" fontId="5" fillId="0" borderId="0" xfId="0" applyFont="1" applyFill="1" applyAlignment="1">
      <alignment horizontal="left" vertical="center" wrapText="1"/>
    </xf>
    <xf numFmtId="0" fontId="3" fillId="0" borderId="0" xfId="0" applyFont="1" applyFill="1" applyAlignment="1">
      <alignment horizontal="left" vertical="center" wrapText="1"/>
    </xf>
    <xf numFmtId="0" fontId="6" fillId="0" borderId="1" xfId="0" applyFont="1" applyFill="1" applyBorder="1" applyAlignment="1">
      <alignment horizontal="left" vertical="center"/>
    </xf>
    <xf numFmtId="0" fontId="0" fillId="0" borderId="0" xfId="0" applyFont="1" applyFill="1" applyAlignment="1">
      <alignment horizontal="left" vertical="center" wrapText="1"/>
    </xf>
    <xf numFmtId="164" fontId="0" fillId="0" borderId="0" xfId="0" applyNumberFormat="1" applyFont="1" applyFill="1" applyAlignment="1">
      <alignment horizontal="center" vertical="center"/>
    </xf>
    <xf numFmtId="3" fontId="0" fillId="0" borderId="0" xfId="0" applyNumberFormat="1" applyFont="1" applyFill="1" applyAlignment="1">
      <alignment horizontal="center" vertical="center" wrapText="1"/>
    </xf>
    <xf numFmtId="0" fontId="6" fillId="0" borderId="1" xfId="0" applyFont="1" applyFill="1" applyBorder="1" applyAlignment="1">
      <alignment vertical="center"/>
    </xf>
    <xf numFmtId="0" fontId="6" fillId="0" borderId="0" xfId="0" applyFont="1" applyFill="1" applyAlignment="1">
      <alignment vertical="center"/>
    </xf>
    <xf numFmtId="0" fontId="14" fillId="0" borderId="0" xfId="1" applyAlignment="1">
      <alignment vertical="center" wrapText="1"/>
    </xf>
    <xf numFmtId="3" fontId="3" fillId="0" borderId="2" xfId="0" applyNumberFormat="1" applyFont="1" applyFill="1" applyBorder="1" applyAlignment="1">
      <alignment horizontal="center" vertical="center"/>
    </xf>
    <xf numFmtId="0" fontId="0" fillId="0" borderId="0" xfId="0" applyFont="1" applyFill="1" applyAlignment="1">
      <alignment vertical="center" wrapText="1"/>
    </xf>
    <xf numFmtId="164" fontId="0" fillId="0" borderId="0" xfId="0" applyNumberFormat="1" applyFill="1" applyAlignment="1">
      <alignment horizontal="center"/>
    </xf>
    <xf numFmtId="164" fontId="3" fillId="0" borderId="0" xfId="0" applyNumberFormat="1" applyFont="1" applyFill="1" applyAlignment="1">
      <alignment horizontal="center"/>
    </xf>
    <xf numFmtId="164" fontId="1" fillId="0" borderId="0" xfId="0" applyNumberFormat="1" applyFont="1" applyAlignment="1">
      <alignment vertical="center"/>
    </xf>
    <xf numFmtId="164" fontId="8" fillId="0" borderId="0" xfId="0" applyNumberFormat="1" applyFont="1" applyAlignment="1">
      <alignment vertical="center"/>
    </xf>
    <xf numFmtId="164" fontId="7" fillId="0" borderId="0" xfId="0" applyNumberFormat="1" applyFont="1" applyAlignment="1">
      <alignment vertical="center"/>
    </xf>
    <xf numFmtId="164" fontId="7" fillId="0" borderId="1" xfId="0" applyNumberFormat="1" applyFont="1" applyBorder="1" applyAlignment="1">
      <alignment vertical="center"/>
    </xf>
    <xf numFmtId="0" fontId="0" fillId="0" borderId="0" xfId="0" applyAlignment="1">
      <alignment horizontal="center" vertical="center" wrapText="1"/>
    </xf>
    <xf numFmtId="0" fontId="0" fillId="0" borderId="0" xfId="0" applyFont="1" applyAlignment="1">
      <alignment horizontal="center" vertical="center" wrapText="1"/>
    </xf>
    <xf numFmtId="9" fontId="0" fillId="0" borderId="0" xfId="0" applyNumberFormat="1" applyAlignment="1">
      <alignment horizontal="right" vertical="center" wrapText="1"/>
    </xf>
    <xf numFmtId="3" fontId="3" fillId="0" borderId="2" xfId="0" applyNumberFormat="1" applyFont="1" applyFill="1" applyBorder="1" applyAlignment="1">
      <alignment horizontal="center" vertical="center"/>
    </xf>
    <xf numFmtId="0" fontId="7" fillId="0" borderId="0" xfId="0" applyNumberFormat="1" applyFont="1" applyFill="1" applyAlignment="1">
      <alignment horizontal="right" vertical="center"/>
    </xf>
  </cellXfs>
  <cellStyles count="5">
    <cellStyle name="Normal" xfId="4" xr:uid="{1D6D5F8F-DA4F-4FF9-B1BA-CD3151E226D0}"/>
    <cellStyle name="Гиперссылка" xfId="1" builtinId="8"/>
    <cellStyle name="Обычный" xfId="0" builtinId="0"/>
    <cellStyle name="Обычный 2" xfId="2" xr:uid="{78BA83D3-DA1D-493C-95AE-6F3B52765E12}"/>
    <cellStyle name="Обычный 4" xfId="3" xr:uid="{09329855-E8E7-41BA-8FE9-7156DE683E9B}"/>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205632</xdr:colOff>
      <xdr:row>1</xdr:row>
      <xdr:rowOff>19051</xdr:rowOff>
    </xdr:from>
    <xdr:to>
      <xdr:col>4</xdr:col>
      <xdr:colOff>784436</xdr:colOff>
      <xdr:row>6</xdr:row>
      <xdr:rowOff>21902</xdr:rowOff>
    </xdr:to>
    <xdr:pic>
      <xdr:nvPicPr>
        <xdr:cNvPr id="2" name="Picture 1">
          <a:extLst>
            <a:ext uri="{FF2B5EF4-FFF2-40B4-BE49-F238E27FC236}">
              <a16:creationId xmlns:a16="http://schemas.microsoft.com/office/drawing/2014/main" id="{DAD37D0B-1E47-4008-E9E2-F06711BA2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05632" y="216120"/>
          <a:ext cx="3534838" cy="988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38446</xdr:colOff>
      <xdr:row>0</xdr:row>
      <xdr:rowOff>24424</xdr:rowOff>
    </xdr:from>
    <xdr:to>
      <xdr:col>0</xdr:col>
      <xdr:colOff>1507442</xdr:colOff>
      <xdr:row>0</xdr:row>
      <xdr:rowOff>439971</xdr:rowOff>
    </xdr:to>
    <xdr:pic>
      <xdr:nvPicPr>
        <xdr:cNvPr id="2" name="Picture 1">
          <a:extLst>
            <a:ext uri="{FF2B5EF4-FFF2-40B4-BE49-F238E27FC236}">
              <a16:creationId xmlns:a16="http://schemas.microsoft.com/office/drawing/2014/main" id="{5E6BDA3B-DAA4-4ED1-BBF4-E7AF969771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446" y="24424"/>
          <a:ext cx="1468996" cy="4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38446</xdr:colOff>
      <xdr:row>0</xdr:row>
      <xdr:rowOff>24424</xdr:rowOff>
    </xdr:from>
    <xdr:to>
      <xdr:col>0</xdr:col>
      <xdr:colOff>1507442</xdr:colOff>
      <xdr:row>0</xdr:row>
      <xdr:rowOff>439971</xdr:rowOff>
    </xdr:to>
    <xdr:pic>
      <xdr:nvPicPr>
        <xdr:cNvPr id="2" name="Picture 1">
          <a:extLst>
            <a:ext uri="{FF2B5EF4-FFF2-40B4-BE49-F238E27FC236}">
              <a16:creationId xmlns:a16="http://schemas.microsoft.com/office/drawing/2014/main" id="{8FB7FBB2-125E-4F83-82FE-512B6AA8FB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446" y="24424"/>
          <a:ext cx="1468996" cy="4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38446</xdr:colOff>
      <xdr:row>0</xdr:row>
      <xdr:rowOff>24424</xdr:rowOff>
    </xdr:from>
    <xdr:to>
      <xdr:col>1</xdr:col>
      <xdr:colOff>1507442</xdr:colOff>
      <xdr:row>0</xdr:row>
      <xdr:rowOff>439971</xdr:rowOff>
    </xdr:to>
    <xdr:pic>
      <xdr:nvPicPr>
        <xdr:cNvPr id="2" name="Picture 1">
          <a:extLst>
            <a:ext uri="{FF2B5EF4-FFF2-40B4-BE49-F238E27FC236}">
              <a16:creationId xmlns:a16="http://schemas.microsoft.com/office/drawing/2014/main" id="{C1DC899C-B4BF-4A5F-852D-8EED4EDE05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446" y="24424"/>
          <a:ext cx="1468996" cy="4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38446</xdr:colOff>
      <xdr:row>0</xdr:row>
      <xdr:rowOff>24424</xdr:rowOff>
    </xdr:from>
    <xdr:to>
      <xdr:col>1</xdr:col>
      <xdr:colOff>1507442</xdr:colOff>
      <xdr:row>0</xdr:row>
      <xdr:rowOff>439971</xdr:rowOff>
    </xdr:to>
    <xdr:pic>
      <xdr:nvPicPr>
        <xdr:cNvPr id="2" name="Picture 1">
          <a:extLst>
            <a:ext uri="{FF2B5EF4-FFF2-40B4-BE49-F238E27FC236}">
              <a16:creationId xmlns:a16="http://schemas.microsoft.com/office/drawing/2014/main" id="{BE5A7554-F673-40E4-89DA-F5E0E2ED68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446" y="24424"/>
          <a:ext cx="1468996" cy="4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38446</xdr:colOff>
      <xdr:row>0</xdr:row>
      <xdr:rowOff>24424</xdr:rowOff>
    </xdr:from>
    <xdr:to>
      <xdr:col>0</xdr:col>
      <xdr:colOff>1507442</xdr:colOff>
      <xdr:row>0</xdr:row>
      <xdr:rowOff>439971</xdr:rowOff>
    </xdr:to>
    <xdr:pic>
      <xdr:nvPicPr>
        <xdr:cNvPr id="2" name="Picture 1">
          <a:extLst>
            <a:ext uri="{FF2B5EF4-FFF2-40B4-BE49-F238E27FC236}">
              <a16:creationId xmlns:a16="http://schemas.microsoft.com/office/drawing/2014/main" id="{66C9EEF7-3917-414E-9562-64FF197710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446" y="24424"/>
          <a:ext cx="1468996" cy="4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38446</xdr:colOff>
      <xdr:row>0</xdr:row>
      <xdr:rowOff>24424</xdr:rowOff>
    </xdr:from>
    <xdr:to>
      <xdr:col>0</xdr:col>
      <xdr:colOff>1507442</xdr:colOff>
      <xdr:row>0</xdr:row>
      <xdr:rowOff>439971</xdr:rowOff>
    </xdr:to>
    <xdr:pic>
      <xdr:nvPicPr>
        <xdr:cNvPr id="2" name="Picture 1">
          <a:extLst>
            <a:ext uri="{FF2B5EF4-FFF2-40B4-BE49-F238E27FC236}">
              <a16:creationId xmlns:a16="http://schemas.microsoft.com/office/drawing/2014/main" id="{54EE58AD-C9BA-4E93-8BC6-04C480B289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446" y="24424"/>
          <a:ext cx="1472806" cy="411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24036</xdr:colOff>
      <xdr:row>0</xdr:row>
      <xdr:rowOff>56175</xdr:rowOff>
    </xdr:from>
    <xdr:to>
      <xdr:col>0</xdr:col>
      <xdr:colOff>1403350</xdr:colOff>
      <xdr:row>0</xdr:row>
      <xdr:rowOff>441775</xdr:rowOff>
    </xdr:to>
    <xdr:pic>
      <xdr:nvPicPr>
        <xdr:cNvPr id="3" name="Picture 2">
          <a:extLst>
            <a:ext uri="{FF2B5EF4-FFF2-40B4-BE49-F238E27FC236}">
              <a16:creationId xmlns:a16="http://schemas.microsoft.com/office/drawing/2014/main" id="{8FF2A656-6DFD-4F16-9C88-C1F08946A8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4036" y="56175"/>
          <a:ext cx="1379314" cy="38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1468996</xdr:colOff>
      <xdr:row>0</xdr:row>
      <xdr:rowOff>415547</xdr:rowOff>
    </xdr:to>
    <xdr:pic>
      <xdr:nvPicPr>
        <xdr:cNvPr id="3" name="Picture 1">
          <a:extLst>
            <a:ext uri="{FF2B5EF4-FFF2-40B4-BE49-F238E27FC236}">
              <a16:creationId xmlns:a16="http://schemas.microsoft.com/office/drawing/2014/main" id="{7A815881-99B2-4E1B-B239-913D0614AD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1468996" cy="4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35801</xdr:colOff>
      <xdr:row>0</xdr:row>
      <xdr:rowOff>33420</xdr:rowOff>
    </xdr:from>
    <xdr:to>
      <xdr:col>0</xdr:col>
      <xdr:colOff>1478280</xdr:colOff>
      <xdr:row>0</xdr:row>
      <xdr:rowOff>440843</xdr:rowOff>
    </xdr:to>
    <xdr:pic>
      <xdr:nvPicPr>
        <xdr:cNvPr id="5" name="Picture 4">
          <a:extLst>
            <a:ext uri="{FF2B5EF4-FFF2-40B4-BE49-F238E27FC236}">
              <a16:creationId xmlns:a16="http://schemas.microsoft.com/office/drawing/2014/main" id="{63A2B145-C3C4-4773-8CFD-0C1165D677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5801" y="33420"/>
          <a:ext cx="1443749" cy="403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26059</xdr:colOff>
      <xdr:row>0</xdr:row>
      <xdr:rowOff>32928</xdr:rowOff>
    </xdr:from>
    <xdr:to>
      <xdr:col>0</xdr:col>
      <xdr:colOff>1472565</xdr:colOff>
      <xdr:row>0</xdr:row>
      <xdr:rowOff>441054</xdr:rowOff>
    </xdr:to>
    <xdr:pic>
      <xdr:nvPicPr>
        <xdr:cNvPr id="3" name="Picture 2">
          <a:extLst>
            <a:ext uri="{FF2B5EF4-FFF2-40B4-BE49-F238E27FC236}">
              <a16:creationId xmlns:a16="http://schemas.microsoft.com/office/drawing/2014/main" id="{A517CC2F-791F-4FAE-A2E8-BC97636E14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6059" y="32928"/>
          <a:ext cx="1428091" cy="399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14174</xdr:colOff>
      <xdr:row>0</xdr:row>
      <xdr:rowOff>22680</xdr:rowOff>
    </xdr:from>
    <xdr:to>
      <xdr:col>0</xdr:col>
      <xdr:colOff>1394460</xdr:colOff>
      <xdr:row>0</xdr:row>
      <xdr:rowOff>406722</xdr:rowOff>
    </xdr:to>
    <xdr:pic>
      <xdr:nvPicPr>
        <xdr:cNvPr id="2" name="Picture 1">
          <a:extLst>
            <a:ext uri="{FF2B5EF4-FFF2-40B4-BE49-F238E27FC236}">
              <a16:creationId xmlns:a16="http://schemas.microsoft.com/office/drawing/2014/main" id="{4A215DA1-AB8E-4F96-BFC8-3C59E68C30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4174" y="22680"/>
          <a:ext cx="1382826" cy="386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97631</xdr:colOff>
      <xdr:row>0</xdr:row>
      <xdr:rowOff>40821</xdr:rowOff>
    </xdr:from>
    <xdr:to>
      <xdr:col>0</xdr:col>
      <xdr:colOff>1611997</xdr:colOff>
      <xdr:row>0</xdr:row>
      <xdr:rowOff>464176</xdr:rowOff>
    </xdr:to>
    <xdr:pic>
      <xdr:nvPicPr>
        <xdr:cNvPr id="2" name="Picture 1">
          <a:extLst>
            <a:ext uri="{FF2B5EF4-FFF2-40B4-BE49-F238E27FC236}">
              <a16:creationId xmlns:a16="http://schemas.microsoft.com/office/drawing/2014/main" id="{C0ED7B52-42E7-49F5-B2EF-3702140BD6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7631" y="40821"/>
          <a:ext cx="1514366" cy="42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41388</xdr:colOff>
      <xdr:row>0</xdr:row>
      <xdr:rowOff>21771</xdr:rowOff>
    </xdr:from>
    <xdr:to>
      <xdr:col>0</xdr:col>
      <xdr:colOff>1511300</xdr:colOff>
      <xdr:row>0</xdr:row>
      <xdr:rowOff>432698</xdr:rowOff>
    </xdr:to>
    <xdr:pic>
      <xdr:nvPicPr>
        <xdr:cNvPr id="2" name="Picture 1">
          <a:extLst>
            <a:ext uri="{FF2B5EF4-FFF2-40B4-BE49-F238E27FC236}">
              <a16:creationId xmlns:a16="http://schemas.microsoft.com/office/drawing/2014/main" id="{7B8374AA-CB54-4E65-8C0E-9D1862439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1388" y="21771"/>
          <a:ext cx="1469912" cy="410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12360</xdr:colOff>
      <xdr:row>0</xdr:row>
      <xdr:rowOff>21773</xdr:rowOff>
    </xdr:from>
    <xdr:to>
      <xdr:col>0</xdr:col>
      <xdr:colOff>1384300</xdr:colOff>
      <xdr:row>0</xdr:row>
      <xdr:rowOff>405311</xdr:rowOff>
    </xdr:to>
    <xdr:pic>
      <xdr:nvPicPr>
        <xdr:cNvPr id="2" name="Picture 1">
          <a:extLst>
            <a:ext uri="{FF2B5EF4-FFF2-40B4-BE49-F238E27FC236}">
              <a16:creationId xmlns:a16="http://schemas.microsoft.com/office/drawing/2014/main" id="{B958EBCB-EC2F-4762-8761-1BE2798DD6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360" y="21773"/>
          <a:ext cx="1371940" cy="383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34131</xdr:colOff>
      <xdr:row>0</xdr:row>
      <xdr:rowOff>29936</xdr:rowOff>
    </xdr:from>
    <xdr:to>
      <xdr:col>0</xdr:col>
      <xdr:colOff>1428750</xdr:colOff>
      <xdr:row>0</xdr:row>
      <xdr:rowOff>419815</xdr:rowOff>
    </xdr:to>
    <xdr:pic>
      <xdr:nvPicPr>
        <xdr:cNvPr id="2" name="Picture 1">
          <a:extLst>
            <a:ext uri="{FF2B5EF4-FFF2-40B4-BE49-F238E27FC236}">
              <a16:creationId xmlns:a16="http://schemas.microsoft.com/office/drawing/2014/main" id="{04091B03-6037-4504-AE6B-260F3C2ED9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4131" y="29936"/>
          <a:ext cx="1394619" cy="389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13267</xdr:colOff>
      <xdr:row>0</xdr:row>
      <xdr:rowOff>22678</xdr:rowOff>
    </xdr:from>
    <xdr:to>
      <xdr:col>0</xdr:col>
      <xdr:colOff>1447800</xdr:colOff>
      <xdr:row>0</xdr:row>
      <xdr:rowOff>427525</xdr:rowOff>
    </xdr:to>
    <xdr:pic>
      <xdr:nvPicPr>
        <xdr:cNvPr id="2" name="Picture 1">
          <a:extLst>
            <a:ext uri="{FF2B5EF4-FFF2-40B4-BE49-F238E27FC236}">
              <a16:creationId xmlns:a16="http://schemas.microsoft.com/office/drawing/2014/main" id="{CB03DADD-FC21-4667-99ED-ABFEFCD6F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267" y="22678"/>
          <a:ext cx="1434533" cy="401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19617</xdr:colOff>
      <xdr:row>0</xdr:row>
      <xdr:rowOff>29030</xdr:rowOff>
    </xdr:from>
    <xdr:to>
      <xdr:col>0</xdr:col>
      <xdr:colOff>1368425</xdr:colOff>
      <xdr:row>0</xdr:row>
      <xdr:rowOff>403439</xdr:rowOff>
    </xdr:to>
    <xdr:pic>
      <xdr:nvPicPr>
        <xdr:cNvPr id="2" name="Picture 1">
          <a:extLst>
            <a:ext uri="{FF2B5EF4-FFF2-40B4-BE49-F238E27FC236}">
              <a16:creationId xmlns:a16="http://schemas.microsoft.com/office/drawing/2014/main" id="{D0F4339C-BE34-4E2C-9609-3DDC81DF5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617" y="29030"/>
          <a:ext cx="1339283" cy="374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138453</xdr:colOff>
      <xdr:row>0</xdr:row>
      <xdr:rowOff>95250</xdr:rowOff>
    </xdr:from>
    <xdr:to>
      <xdr:col>0</xdr:col>
      <xdr:colOff>1671869</xdr:colOff>
      <xdr:row>0</xdr:row>
      <xdr:rowOff>530035</xdr:rowOff>
    </xdr:to>
    <xdr:pic>
      <xdr:nvPicPr>
        <xdr:cNvPr id="2" name="Picture 1">
          <a:extLst>
            <a:ext uri="{FF2B5EF4-FFF2-40B4-BE49-F238E27FC236}">
              <a16:creationId xmlns:a16="http://schemas.microsoft.com/office/drawing/2014/main" id="{431807E5-1543-4898-B28E-F3C3DA5297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8453" y="95250"/>
          <a:ext cx="1514366" cy="42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165667</xdr:colOff>
      <xdr:row>0</xdr:row>
      <xdr:rowOff>95250</xdr:rowOff>
    </xdr:from>
    <xdr:to>
      <xdr:col>0</xdr:col>
      <xdr:colOff>1680033</xdr:colOff>
      <xdr:row>0</xdr:row>
      <xdr:rowOff>518605</xdr:rowOff>
    </xdr:to>
    <xdr:pic>
      <xdr:nvPicPr>
        <xdr:cNvPr id="2" name="Picture 1">
          <a:extLst>
            <a:ext uri="{FF2B5EF4-FFF2-40B4-BE49-F238E27FC236}">
              <a16:creationId xmlns:a16="http://schemas.microsoft.com/office/drawing/2014/main" id="{E7A7BDAD-5CA1-49B0-8530-DBBE1F4EA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65667" y="95250"/>
          <a:ext cx="1514366" cy="42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25967</xdr:colOff>
      <xdr:row>0</xdr:row>
      <xdr:rowOff>29936</xdr:rowOff>
    </xdr:from>
    <xdr:to>
      <xdr:col>0</xdr:col>
      <xdr:colOff>1447800</xdr:colOff>
      <xdr:row>0</xdr:row>
      <xdr:rowOff>427423</xdr:rowOff>
    </xdr:to>
    <xdr:pic>
      <xdr:nvPicPr>
        <xdr:cNvPr id="2" name="Picture 1">
          <a:extLst>
            <a:ext uri="{FF2B5EF4-FFF2-40B4-BE49-F238E27FC236}">
              <a16:creationId xmlns:a16="http://schemas.microsoft.com/office/drawing/2014/main" id="{DAD79BAF-15EE-42A7-BED0-114D379DF3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5967" y="29936"/>
          <a:ext cx="1421833" cy="397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35038</xdr:colOff>
      <xdr:row>0</xdr:row>
      <xdr:rowOff>48078</xdr:rowOff>
    </xdr:from>
    <xdr:to>
      <xdr:col>0</xdr:col>
      <xdr:colOff>1558929</xdr:colOff>
      <xdr:row>0</xdr:row>
      <xdr:rowOff>464448</xdr:rowOff>
    </xdr:to>
    <xdr:pic>
      <xdr:nvPicPr>
        <xdr:cNvPr id="2" name="Picture 1">
          <a:extLst>
            <a:ext uri="{FF2B5EF4-FFF2-40B4-BE49-F238E27FC236}">
              <a16:creationId xmlns:a16="http://schemas.microsoft.com/office/drawing/2014/main" id="{7CB51380-AA72-400B-8F08-4FA1A6A11D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5038" y="46173"/>
          <a:ext cx="1523891" cy="415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19617</xdr:colOff>
      <xdr:row>0</xdr:row>
      <xdr:rowOff>23586</xdr:rowOff>
    </xdr:from>
    <xdr:to>
      <xdr:col>0</xdr:col>
      <xdr:colOff>1533983</xdr:colOff>
      <xdr:row>0</xdr:row>
      <xdr:rowOff>446941</xdr:rowOff>
    </xdr:to>
    <xdr:pic>
      <xdr:nvPicPr>
        <xdr:cNvPr id="2" name="Picture 1">
          <a:extLst>
            <a:ext uri="{FF2B5EF4-FFF2-40B4-BE49-F238E27FC236}">
              <a16:creationId xmlns:a16="http://schemas.microsoft.com/office/drawing/2014/main" id="{059F77AC-3175-4858-AF33-6AE1F8E395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617" y="23586"/>
          <a:ext cx="1514366" cy="42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63160</xdr:colOff>
      <xdr:row>0</xdr:row>
      <xdr:rowOff>49892</xdr:rowOff>
    </xdr:from>
    <xdr:to>
      <xdr:col>0</xdr:col>
      <xdr:colOff>1577526</xdr:colOff>
      <xdr:row>0</xdr:row>
      <xdr:rowOff>473247</xdr:rowOff>
    </xdr:to>
    <xdr:pic>
      <xdr:nvPicPr>
        <xdr:cNvPr id="3" name="Picture 2">
          <a:extLst>
            <a:ext uri="{FF2B5EF4-FFF2-40B4-BE49-F238E27FC236}">
              <a16:creationId xmlns:a16="http://schemas.microsoft.com/office/drawing/2014/main" id="{6F294807-BC7A-484F-9344-0F8E8FA808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3160" y="49892"/>
          <a:ext cx="1514366" cy="42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25966</xdr:colOff>
      <xdr:row>0</xdr:row>
      <xdr:rowOff>41728</xdr:rowOff>
    </xdr:from>
    <xdr:to>
      <xdr:col>0</xdr:col>
      <xdr:colOff>1540332</xdr:colOff>
      <xdr:row>0</xdr:row>
      <xdr:rowOff>468258</xdr:rowOff>
    </xdr:to>
    <xdr:pic>
      <xdr:nvPicPr>
        <xdr:cNvPr id="2" name="Picture 1">
          <a:extLst>
            <a:ext uri="{FF2B5EF4-FFF2-40B4-BE49-F238E27FC236}">
              <a16:creationId xmlns:a16="http://schemas.microsoft.com/office/drawing/2014/main" id="{7ADFFE91-BF93-44F2-84B2-E305CC053B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5966" y="41728"/>
          <a:ext cx="1514366" cy="42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Александр Бедокуров" id="{01C25E41-A7A7-4F74-95DB-9DF64FC21A0D}" userId="74599e8f7c01072b" providerId="Windows Live"/>
  <person displayName="Лев Фадеев" id="{94292D00-4C4A-4894-BFC1-7A3657BE98E7}" userId="7a9d8d89760fd562" providerId="Windows Live"/>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5-09-03T10:23:52.20" personId="{01C25E41-A7A7-4F74-95DB-9DF64FC21A0D}" id="{B16972D0-121B-45C4-BC31-0230AF2A9ABD}">
    <text>Коллеги, в версии МСФО за 1 пг. 2025 г. кредиты в банках и прочие кредиты не собраны в отдельные строки (Банковские кредиты, Прочие кредиты). В этой связи оставляем % ставку по показателям МСФО за 2024 г.</text>
  </threadedComment>
  <threadedComment ref="U4" dT="2025-09-03T21:51:23.52" personId="{94292D00-4C4A-4894-BFC1-7A3657BE98E7}" id="{D550D4EE-0B6B-4A16-ADF2-753A996AF179}">
    <text xml:space="preserve">Параметры расчета:
1) Банковские кредиты =
Сбербанк + Международный банк + РОСЭКСИМБАНК + АК БАРС + ВТБ
2) Прочие кредиты и займы =
Прочие кредиты и займы + Вента Строй
</text>
  </threadedComment>
  <threadedComment ref="A11" dT="2025-09-03T10:19:44.21" personId="{01C25E41-A7A7-4F74-95DB-9DF64FC21A0D}" id="{F0F06CE5-F6A5-466B-8B3D-209E084C24CF}">
    <text xml:space="preserve">Коллеги, в МСФО за 1 пг 2025 г. нет ЭПС. Оставили показатель за 31.12.2024 в соответствии с МСФО за 2024 г.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r@promomed.pr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dsm.ru/upload/iblock/b88/x9p17u0y9vmms2j7skb9tnfqcf0sihzd.pdf" TargetMode="External"/><Relationship Id="rId13" Type="http://schemas.openxmlformats.org/officeDocument/2006/relationships/drawing" Target="../drawings/drawing5.xml"/><Relationship Id="rId3" Type="http://schemas.openxmlformats.org/officeDocument/2006/relationships/hyperlink" Target="https://dsm.ru/upload/medialibrary/6f8/w0aokdduwc8aw6ydlkaieqnwlr22qjto/DSM-Group-Pharma-market-Sep-2025-full.pdf" TargetMode="External"/><Relationship Id="rId7" Type="http://schemas.openxmlformats.org/officeDocument/2006/relationships/hyperlink" Target="https://dsm.ru/upload/iblock/2a9/q5blnywm4yww4jiu80dm3w8p3yznd2d7.pdf" TargetMode="External"/><Relationship Id="rId12" Type="http://schemas.openxmlformats.org/officeDocument/2006/relationships/printerSettings" Target="../printerSettings/printerSettings4.bin"/><Relationship Id="rId2" Type="http://schemas.openxmlformats.org/officeDocument/2006/relationships/hyperlink" Target="https://dsm.ru/upload/medialibrary/ad8/ebf5fnb7hvyee3x6a3attuyvh6gje88y/DSM-Group-Pharma-market-Mar-2026-update.pdf" TargetMode="External"/><Relationship Id="rId1" Type="http://schemas.openxmlformats.org/officeDocument/2006/relationships/hyperlink" Target="https://dsm.ru/upload/medialibrary/99d/gj71qanaed74ccp3e3bnnvqmo5e3xubx/DSM-Group-Pharma-market-2025.pdf" TargetMode="External"/><Relationship Id="rId6" Type="http://schemas.openxmlformats.org/officeDocument/2006/relationships/hyperlink" Target="https://dsm.ru/upload/iblock/3cb/pax0chrit9923uyi1lkq96glk5wv0rj4.pdf" TargetMode="External"/><Relationship Id="rId11" Type="http://schemas.openxmlformats.org/officeDocument/2006/relationships/hyperlink" Target="https://dsm.ru/upload/medialibrary/471/vh4bnapkgh4dd9ijzji8okq98tco7oga/DSM-Group-Pharma-market-June-2026-up.pdf" TargetMode="External"/><Relationship Id="rId5" Type="http://schemas.openxmlformats.org/officeDocument/2006/relationships/hyperlink" Target="https://dsm.ru/upload/iblock/1a1/26xsfn4yu7vzq73ubiiab4ow1pi0bnif.pdf" TargetMode="External"/><Relationship Id="rId10" Type="http://schemas.openxmlformats.org/officeDocument/2006/relationships/hyperlink" Target="https://dsm.ru/upload/iblock/ced/l3ab5uqtnv3ujzalq09vsgmbqtithtuq.pdf" TargetMode="External"/><Relationship Id="rId4" Type="http://schemas.openxmlformats.org/officeDocument/2006/relationships/hyperlink" Target="https://dsm.ru/upload/medialibrary/14b/9h5mn7baefye5gpaac6yfev3q65fuomr/DSM-Group-Pharma-market-June-2025.pdf" TargetMode="External"/><Relationship Id="rId9" Type="http://schemas.openxmlformats.org/officeDocument/2006/relationships/hyperlink" Target="https://dsm.ru/upload/iblock/c4d/p4u6dtlhbqvfwswk9uag0ooqyz5lyl7s.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disclosure.ru/portal/company.aspx?id=38271" TargetMode="External"/><Relationship Id="rId13" Type="http://schemas.openxmlformats.org/officeDocument/2006/relationships/printerSettings" Target="../printerSettings/printerSettings5.bin"/><Relationship Id="rId3" Type="http://schemas.openxmlformats.org/officeDocument/2006/relationships/hyperlink" Target="https://alpharm.ru/" TargetMode="External"/><Relationship Id="rId7" Type="http://schemas.openxmlformats.org/officeDocument/2006/relationships/hyperlink" Target="https://minzdrav.gov.ru/opendata/7707778246-reestrklinicheskihissledovanii/visual" TargetMode="External"/><Relationship Id="rId12" Type="http://schemas.openxmlformats.org/officeDocument/2006/relationships/hyperlink" Target="https://hwcompany.ru/?ysclid=mr3af051gc805463923" TargetMode="External"/><Relationship Id="rId2" Type="http://schemas.openxmlformats.org/officeDocument/2006/relationships/hyperlink" Target="https://dsm.ru/news-reports/" TargetMode="External"/><Relationship Id="rId1" Type="http://schemas.openxmlformats.org/officeDocument/2006/relationships/hyperlink" Target="https://promomed.ru/investors/" TargetMode="External"/><Relationship Id="rId6" Type="http://schemas.openxmlformats.org/officeDocument/2006/relationships/hyperlink" Target="https://zakupki.gov.ru/epz/order/extendedsearch/search.html" TargetMode="External"/><Relationship Id="rId11" Type="http://schemas.openxmlformats.org/officeDocument/2006/relationships/hyperlink" Target="https://e-disclosure.ru/portal/company.aspx?id=38533" TargetMode="External"/><Relationship Id="rId5" Type="http://schemas.openxmlformats.org/officeDocument/2006/relationships/hyperlink" Target="https://grls.rosminzdrav.ru/GRLS.aspx" TargetMode="External"/><Relationship Id="rId10" Type="http://schemas.openxmlformats.org/officeDocument/2006/relationships/hyperlink" Target="https://www.iqvia.com/locations/emea/emea-thought-leadership/tackling-obesity" TargetMode="External"/><Relationship Id="rId4" Type="http://schemas.openxmlformats.org/officeDocument/2006/relationships/hyperlink" Target="http://acto-russia.org/" TargetMode="External"/><Relationship Id="rId9" Type="http://schemas.openxmlformats.org/officeDocument/2006/relationships/hyperlink" Target="https://www.iqvia.com/insights/the-iqvia-institute" TargetMode="External"/><Relationship Id="rId1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 Id="rId5" Type="http://schemas.microsoft.com/office/2017/10/relationships/threadedComment" Target="../threadedComments/threadedComment1.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8:J48"/>
  <sheetViews>
    <sheetView showGridLines="0" topLeftCell="A10" zoomScale="70" zoomScaleNormal="70" workbookViewId="0">
      <selection activeCell="C9" sqref="C9"/>
    </sheetView>
  </sheetViews>
  <sheetFormatPr defaultRowHeight="15.5"/>
  <cols>
    <col min="4" max="4" width="13" bestFit="1" customWidth="1"/>
    <col min="5" max="5" width="13.25" bestFit="1" customWidth="1"/>
  </cols>
  <sheetData>
    <row r="8" spans="3:5" ht="26">
      <c r="C8" s="17" t="s">
        <v>626</v>
      </c>
    </row>
    <row r="10" spans="3:5" ht="26">
      <c r="D10" s="16" t="s">
        <v>295</v>
      </c>
    </row>
    <row r="12" spans="3:5" ht="26">
      <c r="D12" s="16" t="s">
        <v>258</v>
      </c>
    </row>
    <row r="14" spans="3:5" ht="26">
      <c r="C14" s="17" t="s">
        <v>254</v>
      </c>
    </row>
    <row r="15" spans="3:5" ht="26">
      <c r="D15" s="16" t="s">
        <v>506</v>
      </c>
    </row>
    <row r="16" spans="3:5" ht="26">
      <c r="E16" s="19" t="s">
        <v>518</v>
      </c>
    </row>
    <row r="17" spans="4:5" ht="26">
      <c r="E17" s="19" t="s">
        <v>589</v>
      </c>
    </row>
    <row r="18" spans="4:5" ht="26">
      <c r="E18" s="19" t="s">
        <v>501</v>
      </c>
    </row>
    <row r="19" spans="4:5" ht="26">
      <c r="E19" s="19" t="s">
        <v>519</v>
      </c>
    </row>
    <row r="20" spans="4:5" ht="26">
      <c r="E20" s="19" t="s">
        <v>502</v>
      </c>
    </row>
    <row r="21" spans="4:5" ht="26">
      <c r="D21" s="16" t="s">
        <v>503</v>
      </c>
    </row>
    <row r="22" spans="4:5" ht="26">
      <c r="E22" s="19" t="s">
        <v>255</v>
      </c>
    </row>
    <row r="23" spans="4:5" ht="26">
      <c r="E23" s="19" t="s">
        <v>280</v>
      </c>
    </row>
    <row r="24" spans="4:5" ht="26">
      <c r="E24" s="19" t="s">
        <v>256</v>
      </c>
    </row>
    <row r="25" spans="4:5" ht="26">
      <c r="E25" s="19" t="s">
        <v>257</v>
      </c>
    </row>
    <row r="26" spans="4:5" ht="26">
      <c r="D26" s="16" t="s">
        <v>504</v>
      </c>
    </row>
    <row r="27" spans="4:5" ht="26">
      <c r="E27" s="19" t="s">
        <v>259</v>
      </c>
    </row>
    <row r="28" spans="4:5" ht="26">
      <c r="E28" s="19" t="s">
        <v>260</v>
      </c>
    </row>
    <row r="29" spans="4:5" ht="26">
      <c r="E29" s="19" t="s">
        <v>261</v>
      </c>
    </row>
    <row r="30" spans="4:5" ht="26">
      <c r="E30" s="19" t="s">
        <v>262</v>
      </c>
    </row>
    <row r="31" spans="4:5" ht="26">
      <c r="E31" s="19" t="s">
        <v>263</v>
      </c>
    </row>
    <row r="32" spans="4:5" ht="26">
      <c r="E32" s="19" t="s">
        <v>264</v>
      </c>
    </row>
    <row r="33" spans="3:10" ht="26">
      <c r="E33" s="19" t="s">
        <v>265</v>
      </c>
    </row>
    <row r="34" spans="3:10" ht="26">
      <c r="D34" s="16" t="s">
        <v>505</v>
      </c>
    </row>
    <row r="35" spans="3:10" ht="26">
      <c r="E35" s="19" t="s">
        <v>266</v>
      </c>
    </row>
    <row r="36" spans="3:10" ht="26">
      <c r="E36" s="19" t="s">
        <v>267</v>
      </c>
    </row>
    <row r="37" spans="3:10" ht="26">
      <c r="E37" s="19" t="s">
        <v>268</v>
      </c>
    </row>
    <row r="38" spans="3:10" ht="26">
      <c r="E38" s="19" t="s">
        <v>269</v>
      </c>
    </row>
    <row r="39" spans="3:10" ht="26">
      <c r="E39" s="19" t="s">
        <v>270</v>
      </c>
    </row>
    <row r="40" spans="3:10" ht="26">
      <c r="E40" s="19" t="s">
        <v>271</v>
      </c>
    </row>
    <row r="41" spans="3:10" ht="26">
      <c r="E41" s="19" t="s">
        <v>272</v>
      </c>
    </row>
    <row r="42" spans="3:10">
      <c r="C42" s="20"/>
      <c r="D42" s="20"/>
      <c r="E42" s="20"/>
      <c r="F42" s="20"/>
      <c r="G42" s="20"/>
      <c r="H42" s="20"/>
      <c r="I42" s="20"/>
      <c r="J42" s="20"/>
    </row>
    <row r="44" spans="3:10" ht="26">
      <c r="C44" s="17" t="s">
        <v>273</v>
      </c>
    </row>
    <row r="46" spans="3:10" ht="26">
      <c r="C46" s="21" t="s">
        <v>274</v>
      </c>
    </row>
    <row r="48" spans="3:10" ht="26">
      <c r="C48" s="18" t="s">
        <v>297</v>
      </c>
    </row>
  </sheetData>
  <hyperlinks>
    <hyperlink ref="E22" location="PL!A1" display="- PL (Отчет о прибылях и убытках)" xr:uid="{00000000-0004-0000-0000-000000000000}"/>
    <hyperlink ref="E23" location="'BS '!A1" display="- BS (Балансовый отчет)" xr:uid="{00000000-0004-0000-0000-000001000000}"/>
    <hyperlink ref="E24" location="CE!A1" display="- CE (Отчет об изменениях в капитале)" xr:uid="{00000000-0004-0000-0000-000002000000}"/>
    <hyperlink ref="E25" location="CF!A1" display="- CF (Отчет о движении денежных средств)" xr:uid="{00000000-0004-0000-0000-000003000000}"/>
    <hyperlink ref="E27" location="Выручка!A1" display="- Выручка" xr:uid="{00000000-0004-0000-0000-000004000000}"/>
    <hyperlink ref="E28" location="Себестоимость!A1" display="- Себестоимость" xr:uid="{00000000-0004-0000-0000-000005000000}"/>
    <hyperlink ref="E29" location="'Коммерческие расходы'!A1" display="- Коммерческие расходы" xr:uid="{00000000-0004-0000-0000-000006000000}"/>
    <hyperlink ref="E30" location="'Административые расходы'!A1" display="- Административные расходы" xr:uid="{00000000-0004-0000-0000-000007000000}"/>
    <hyperlink ref="E31" location="'Прочие ДиР'!A1" display="- Прочие доходы и расходы" xr:uid="{00000000-0004-0000-0000-000008000000}"/>
    <hyperlink ref="E32" location="'Финансовые ДиР'!A1" display="- Финансовые доходы и расходы" xr:uid="{00000000-0004-0000-0000-000009000000}"/>
    <hyperlink ref="E33" location="'Налог на прибыль'!A1" display="- Налог на прибыль" xr:uid="{00000000-0004-0000-0000-00000A000000}"/>
    <hyperlink ref="E35" location="ОС!A1" display="- ОС (Основные средства)" xr:uid="{00000000-0004-0000-0000-00000B000000}"/>
    <hyperlink ref="E36" location="НМА!A1" display="- НМА (Нематериальные активы)" xr:uid="{00000000-0004-0000-0000-00000C000000}"/>
    <hyperlink ref="E37" location="Запасы!A1" display="- Запасы" xr:uid="{00000000-0004-0000-0000-00000D000000}"/>
    <hyperlink ref="E38" location="КЗ!A1" display="- КЗ (Кредиторская задолженность)" xr:uid="{00000000-0004-0000-0000-00000E000000}"/>
    <hyperlink ref="E39" location="ДЗ!A1" display="- ДЗ (Дебиторская задолженность)" xr:uid="{00000000-0004-0000-0000-00000F000000}"/>
    <hyperlink ref="E40" location="ДС!A1" display="- ДС (Денежные средства)" xr:uid="{00000000-0004-0000-0000-000010000000}"/>
    <hyperlink ref="E41" location="КиЗ!A1" display="- КиЗ (Кредиты и займы)" xr:uid="{00000000-0004-0000-0000-000011000000}"/>
    <hyperlink ref="C46" r:id="rId1" xr:uid="{00000000-0004-0000-0000-000012000000}"/>
    <hyperlink ref="E20" location="'Полезные ссылки'!A1" display="- Полезные ссылки" xr:uid="{62CAD147-FE22-46B1-8EF4-398E79E68912}"/>
    <hyperlink ref="E19" location="Стратегия!A1" display="- Стратегия ПРОМОМЕД и прогнозные значения по рынку  (Стратегия)" xr:uid="{DE8B116A-3EBA-4728-BEFE-43C8075F3768}"/>
    <hyperlink ref="E17" location="ESG!A1" display="- ESG показатели (ESG)" xr:uid="{72FB9B42-CB0A-4A9E-9FF1-6A6EF47F9CB4}"/>
    <hyperlink ref="E16" location="'Non-IFRS'!A1" display="- Операционные показатели (Non-IFRS)" xr:uid="{CBDFF6CE-4B9B-4B1B-9099-943670E59E00}"/>
    <hyperlink ref="E18" location="'Market Data'!A1" display="- Данные по фармацевтическому рынку (Market Data)" xr:uid="{1FD907EB-0085-47BC-8D90-BD415AB09E1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18301-D89B-4189-B6F5-B15A53764279}">
  <sheetPr>
    <pageSetUpPr fitToPage="1"/>
  </sheetPr>
  <dimension ref="A1:Q19"/>
  <sheetViews>
    <sheetView showGridLines="0" zoomScale="80" zoomScaleNormal="80" workbookViewId="0">
      <pane xSplit="1" ySplit="3" topLeftCell="B4" activePane="bottomRight" state="frozen"/>
      <selection activeCell="A34" sqref="A34"/>
      <selection pane="topRight" activeCell="A34" sqref="A34"/>
      <selection pane="bottomLeft" activeCell="A34" sqref="A34"/>
      <selection pane="bottomRight" activeCell="L13" sqref="L13"/>
    </sheetView>
  </sheetViews>
  <sheetFormatPr defaultColWidth="11" defaultRowHeight="15.5"/>
  <cols>
    <col min="1" max="1" width="44.58203125" style="8" customWidth="1"/>
    <col min="2" max="9" width="11.75" style="12" customWidth="1"/>
    <col min="10" max="10" width="11.75" style="51" customWidth="1"/>
    <col min="11" max="17" width="11.75" style="12" customWidth="1"/>
  </cols>
  <sheetData>
    <row r="1" spans="1:17" ht="48" customHeight="1">
      <c r="A1" s="80" t="s">
        <v>276</v>
      </c>
    </row>
    <row r="2" spans="1:17" ht="18.75" customHeight="1">
      <c r="A2" s="81" t="s">
        <v>513</v>
      </c>
      <c r="B2" s="59"/>
      <c r="C2" s="59"/>
      <c r="D2"/>
      <c r="E2"/>
      <c r="F2"/>
      <c r="G2"/>
      <c r="H2"/>
      <c r="I2"/>
      <c r="J2" s="73"/>
      <c r="K2"/>
      <c r="L2"/>
      <c r="M2"/>
      <c r="N2"/>
      <c r="O2"/>
      <c r="P2"/>
      <c r="Q2"/>
    </row>
    <row r="3" spans="1:17" s="4" customFormat="1" ht="32.25" customHeight="1">
      <c r="A3" s="50" t="s">
        <v>461</v>
      </c>
      <c r="B3" s="59">
        <v>2023</v>
      </c>
      <c r="C3" s="59">
        <v>2024</v>
      </c>
      <c r="D3" s="59">
        <v>2025</v>
      </c>
      <c r="E3" s="59"/>
      <c r="F3" s="59" t="s">
        <v>299</v>
      </c>
      <c r="G3" s="59" t="s">
        <v>445</v>
      </c>
      <c r="H3" s="59" t="s">
        <v>483</v>
      </c>
      <c r="I3" s="59"/>
      <c r="J3" s="87" t="s">
        <v>323</v>
      </c>
      <c r="K3" s="59" t="s">
        <v>396</v>
      </c>
      <c r="L3" s="59" t="s">
        <v>598</v>
      </c>
      <c r="M3" s="59"/>
      <c r="N3" s="59" t="s">
        <v>446</v>
      </c>
      <c r="O3" s="59" t="s">
        <v>447</v>
      </c>
      <c r="P3" s="14"/>
      <c r="Q3" s="14"/>
    </row>
    <row r="4" spans="1:17" s="4" customFormat="1" ht="12" customHeight="1">
      <c r="A4" s="50"/>
      <c r="B4" s="59"/>
      <c r="C4" s="59"/>
      <c r="D4" s="59"/>
      <c r="E4" s="59"/>
      <c r="F4" s="59"/>
      <c r="G4" s="59"/>
      <c r="H4" s="59"/>
      <c r="I4" s="59"/>
      <c r="J4" s="87"/>
      <c r="K4" s="59"/>
      <c r="L4" s="59"/>
      <c r="M4" s="59"/>
      <c r="N4" s="59"/>
      <c r="O4" s="59"/>
      <c r="P4" s="14"/>
      <c r="Q4" s="14"/>
    </row>
    <row r="5" spans="1:17" ht="14.25" customHeight="1">
      <c r="A5" s="89" t="s">
        <v>442</v>
      </c>
      <c r="B5" s="14">
        <v>4.4000000000000004</v>
      </c>
      <c r="C5" s="14">
        <v>8.1999999999999993</v>
      </c>
      <c r="D5" s="14">
        <v>21.6</v>
      </c>
      <c r="E5" s="14"/>
      <c r="F5" s="14">
        <v>0.6</v>
      </c>
      <c r="G5" s="14">
        <v>1.6</v>
      </c>
      <c r="H5" s="14">
        <v>4.8</v>
      </c>
      <c r="I5" s="14"/>
      <c r="J5" s="88">
        <v>2.2000000000000002</v>
      </c>
      <c r="K5" s="14">
        <v>4.8</v>
      </c>
      <c r="L5" s="14">
        <v>16.3</v>
      </c>
      <c r="M5" s="14"/>
      <c r="N5" s="14">
        <v>3.1</v>
      </c>
      <c r="O5" s="14">
        <v>8</v>
      </c>
      <c r="P5" s="14"/>
      <c r="Q5" s="14"/>
    </row>
    <row r="6" spans="1:17" ht="20.25" customHeight="1">
      <c r="A6" s="82" t="s">
        <v>443</v>
      </c>
      <c r="B6" s="14">
        <v>3.8</v>
      </c>
      <c r="C6" s="14">
        <v>4.9000000000000004</v>
      </c>
      <c r="D6" s="14">
        <v>7</v>
      </c>
      <c r="E6" s="14"/>
      <c r="F6" s="14">
        <v>0.4</v>
      </c>
      <c r="G6" s="14">
        <v>1.3</v>
      </c>
      <c r="H6" s="14">
        <v>0.7</v>
      </c>
      <c r="I6" s="14"/>
      <c r="J6" s="88">
        <v>1.6</v>
      </c>
      <c r="K6" s="14">
        <v>4.7</v>
      </c>
      <c r="L6" s="14">
        <v>2.6</v>
      </c>
      <c r="M6" s="14"/>
      <c r="N6" s="14">
        <v>2.5</v>
      </c>
      <c r="O6" s="14">
        <v>5.9</v>
      </c>
      <c r="P6" s="14"/>
      <c r="Q6" s="14"/>
    </row>
    <row r="7" spans="1:17" ht="13.15" customHeight="1">
      <c r="A7" s="8" t="s">
        <v>444</v>
      </c>
      <c r="B7" s="14">
        <v>7.6</v>
      </c>
      <c r="C7" s="14">
        <v>8.3000000000000007</v>
      </c>
      <c r="D7" s="14">
        <v>9</v>
      </c>
      <c r="E7" s="14"/>
      <c r="F7" s="14">
        <v>1.5</v>
      </c>
      <c r="G7" s="14">
        <v>1.6</v>
      </c>
      <c r="H7" s="14">
        <v>1.8</v>
      </c>
      <c r="I7" s="14"/>
      <c r="J7" s="88">
        <v>3.3</v>
      </c>
      <c r="K7" s="14">
        <v>3.5</v>
      </c>
      <c r="L7" s="14">
        <v>4</v>
      </c>
      <c r="M7" s="14"/>
      <c r="N7" s="14">
        <v>5.0999999999999996</v>
      </c>
      <c r="O7" s="14">
        <v>5</v>
      </c>
      <c r="P7" s="14"/>
      <c r="Q7" s="14"/>
    </row>
    <row r="8" spans="1:17" ht="39" customHeight="1">
      <c r="A8" s="8" t="s">
        <v>460</v>
      </c>
      <c r="B8" s="71">
        <v>0.52</v>
      </c>
      <c r="C8" s="71">
        <v>0.61</v>
      </c>
      <c r="D8" s="71">
        <v>0.76</v>
      </c>
      <c r="E8" s="71"/>
      <c r="F8" s="71">
        <v>0.4</v>
      </c>
      <c r="G8" s="71">
        <v>0.65</v>
      </c>
      <c r="H8" s="71">
        <v>0.75</v>
      </c>
      <c r="I8" s="71"/>
      <c r="J8" s="86">
        <v>0.54</v>
      </c>
      <c r="K8" s="71">
        <v>0.74</v>
      </c>
      <c r="L8" s="71">
        <v>0.83</v>
      </c>
      <c r="M8" s="71"/>
      <c r="N8" s="71">
        <v>0.53</v>
      </c>
      <c r="O8" s="71">
        <v>0.75</v>
      </c>
      <c r="P8" s="14"/>
      <c r="Q8" s="14"/>
    </row>
    <row r="9" spans="1:17" ht="18.75" customHeight="1">
      <c r="A9" s="8" t="s">
        <v>486</v>
      </c>
      <c r="B9" s="86">
        <v>0.48</v>
      </c>
      <c r="C9" s="86">
        <v>0.57999999999999996</v>
      </c>
      <c r="D9" s="86" t="s">
        <v>6</v>
      </c>
      <c r="E9" s="86"/>
      <c r="F9" s="86">
        <v>0.57999999999999996</v>
      </c>
      <c r="G9" s="86">
        <v>0.69</v>
      </c>
      <c r="H9" s="86">
        <v>0.82</v>
      </c>
      <c r="I9" s="86"/>
      <c r="J9" s="86">
        <v>0.56999999999999995</v>
      </c>
      <c r="K9" s="86">
        <v>0.6</v>
      </c>
      <c r="L9" s="86">
        <v>0.85</v>
      </c>
      <c r="M9" s="86"/>
      <c r="N9" s="86" t="s">
        <v>6</v>
      </c>
      <c r="O9" s="86" t="s">
        <v>6</v>
      </c>
      <c r="P9" s="86"/>
      <c r="Q9" s="14"/>
    </row>
    <row r="10" spans="1:17" ht="18.75" customHeight="1">
      <c r="B10" s="86"/>
      <c r="C10" s="86"/>
      <c r="D10" s="86"/>
      <c r="E10" s="86"/>
      <c r="F10" s="86"/>
      <c r="G10" s="86"/>
      <c r="H10" s="86"/>
      <c r="I10" s="86"/>
      <c r="J10" s="86"/>
      <c r="K10" s="86"/>
      <c r="L10" s="86"/>
      <c r="M10" s="86"/>
      <c r="N10" s="86"/>
      <c r="O10" s="86"/>
      <c r="P10" s="86"/>
      <c r="Q10" s="14"/>
    </row>
    <row r="11" spans="1:17" s="97" customFormat="1" ht="18.75" customHeight="1">
      <c r="A11" s="94" t="s">
        <v>514</v>
      </c>
      <c r="B11" s="95">
        <v>305</v>
      </c>
      <c r="C11" s="95">
        <v>343</v>
      </c>
      <c r="D11" s="95">
        <v>364</v>
      </c>
      <c r="E11" s="95"/>
      <c r="F11" s="95" t="s">
        <v>6</v>
      </c>
      <c r="G11" s="95">
        <v>364</v>
      </c>
      <c r="H11" s="95">
        <v>370</v>
      </c>
      <c r="I11" s="95"/>
      <c r="J11" s="95">
        <v>331</v>
      </c>
      <c r="K11" s="95">
        <v>355</v>
      </c>
      <c r="L11" s="95">
        <v>379</v>
      </c>
      <c r="M11" s="95"/>
      <c r="N11" s="95">
        <v>339</v>
      </c>
      <c r="O11" s="95">
        <v>364</v>
      </c>
      <c r="P11" s="95"/>
      <c r="Q11" s="96"/>
    </row>
    <row r="12" spans="1:17" s="97" customFormat="1" ht="18.75" customHeight="1">
      <c r="A12" s="94" t="s">
        <v>517</v>
      </c>
      <c r="B12" s="95">
        <v>55</v>
      </c>
      <c r="C12" s="95">
        <v>75</v>
      </c>
      <c r="D12" s="95">
        <v>102</v>
      </c>
      <c r="E12" s="95"/>
      <c r="F12" s="95" t="s">
        <v>6</v>
      </c>
      <c r="G12" s="95" t="s">
        <v>6</v>
      </c>
      <c r="H12" s="95" t="s">
        <v>6</v>
      </c>
      <c r="I12" s="95"/>
      <c r="J12" s="95">
        <v>71</v>
      </c>
      <c r="K12" s="95">
        <v>87</v>
      </c>
      <c r="L12" s="95">
        <v>109</v>
      </c>
      <c r="M12" s="95"/>
      <c r="N12" s="95">
        <v>73</v>
      </c>
      <c r="O12" s="95">
        <v>93</v>
      </c>
      <c r="P12" s="95"/>
      <c r="Q12" s="96"/>
    </row>
    <row r="13" spans="1:17" s="35" customFormat="1" ht="18.75" customHeight="1">
      <c r="A13" s="35" t="s">
        <v>515</v>
      </c>
      <c r="B13" s="98">
        <v>1948</v>
      </c>
      <c r="C13" s="98">
        <v>2215</v>
      </c>
      <c r="D13" s="98">
        <v>2826</v>
      </c>
      <c r="E13" s="98"/>
      <c r="F13" s="98" t="s">
        <v>6</v>
      </c>
      <c r="G13" s="98">
        <v>2826</v>
      </c>
      <c r="H13" s="98">
        <v>3187</v>
      </c>
      <c r="I13" s="98"/>
      <c r="J13" s="98">
        <v>2151</v>
      </c>
      <c r="K13" s="98">
        <v>2491</v>
      </c>
      <c r="L13" s="98">
        <v>3379</v>
      </c>
      <c r="M13" s="98"/>
      <c r="N13" s="98">
        <v>2181</v>
      </c>
      <c r="O13" s="98">
        <v>2713</v>
      </c>
      <c r="P13" s="98"/>
      <c r="Q13" s="60"/>
    </row>
    <row r="14" spans="1:17" s="97" customFormat="1" ht="18.75" customHeight="1">
      <c r="A14" s="97" t="s">
        <v>516</v>
      </c>
      <c r="B14" s="95">
        <v>367</v>
      </c>
      <c r="C14" s="95">
        <v>440</v>
      </c>
      <c r="D14" s="95">
        <v>500</v>
      </c>
      <c r="E14" s="95"/>
      <c r="F14" s="95" t="s">
        <v>6</v>
      </c>
      <c r="G14" s="95">
        <v>500</v>
      </c>
      <c r="H14" s="95">
        <v>554</v>
      </c>
      <c r="I14" s="95"/>
      <c r="J14" s="95" t="s">
        <v>6</v>
      </c>
      <c r="K14" s="95" t="s">
        <v>6</v>
      </c>
      <c r="L14" s="95">
        <v>607</v>
      </c>
      <c r="M14" s="95"/>
      <c r="N14" s="95">
        <v>446</v>
      </c>
      <c r="O14" s="95">
        <v>541</v>
      </c>
      <c r="P14" s="95"/>
      <c r="Q14" s="96"/>
    </row>
    <row r="15" spans="1:17" ht="16.5" customHeight="1">
      <c r="B15" s="86"/>
      <c r="C15" s="86"/>
      <c r="D15" s="86"/>
      <c r="E15" s="86"/>
      <c r="F15" s="86"/>
      <c r="G15" s="86"/>
      <c r="H15" s="86"/>
      <c r="I15" s="86"/>
      <c r="J15" s="86"/>
      <c r="K15" s="86"/>
      <c r="L15" s="86"/>
      <c r="M15" s="86"/>
      <c r="N15" s="86"/>
      <c r="O15" s="86"/>
      <c r="P15" s="86"/>
      <c r="Q15" s="14"/>
    </row>
    <row r="16" spans="1:17" ht="18" customHeight="1">
      <c r="A16" s="8" t="s">
        <v>462</v>
      </c>
      <c r="B16" s="71">
        <v>0.53</v>
      </c>
      <c r="C16" s="86">
        <v>0.47</v>
      </c>
      <c r="D16" s="86">
        <v>0.34</v>
      </c>
      <c r="E16" s="86"/>
      <c r="F16" s="86" t="s">
        <v>6</v>
      </c>
      <c r="G16" s="86" t="s">
        <v>6</v>
      </c>
      <c r="H16" s="86">
        <v>0.23</v>
      </c>
      <c r="I16" s="86"/>
      <c r="J16" s="86" t="s">
        <v>6</v>
      </c>
      <c r="K16" s="86">
        <v>0.51</v>
      </c>
      <c r="L16" s="86">
        <v>0.17</v>
      </c>
      <c r="M16" s="86"/>
      <c r="N16" s="86" t="s">
        <v>6</v>
      </c>
      <c r="O16" s="86" t="s">
        <v>6</v>
      </c>
      <c r="P16" s="86"/>
      <c r="Q16" s="14"/>
    </row>
    <row r="17" spans="1:17" ht="18" customHeight="1">
      <c r="A17" s="4" t="s">
        <v>463</v>
      </c>
      <c r="B17" s="86">
        <v>0.47</v>
      </c>
      <c r="C17" s="71">
        <v>0.53</v>
      </c>
      <c r="D17" s="71">
        <v>0.66</v>
      </c>
      <c r="E17" s="71"/>
      <c r="F17" s="71" t="s">
        <v>6</v>
      </c>
      <c r="G17" s="14" t="s">
        <v>6</v>
      </c>
      <c r="H17" s="71">
        <v>0.77</v>
      </c>
      <c r="I17" s="71"/>
      <c r="J17" s="88" t="s">
        <v>6</v>
      </c>
      <c r="K17" s="71">
        <v>0.49</v>
      </c>
      <c r="L17" s="71">
        <v>0.83</v>
      </c>
      <c r="M17" s="14"/>
      <c r="N17" s="14" t="s">
        <v>6</v>
      </c>
      <c r="O17" s="71" t="s">
        <v>6</v>
      </c>
      <c r="P17" s="14"/>
      <c r="Q17" s="14"/>
    </row>
    <row r="18" spans="1:17" ht="13.4" customHeight="1">
      <c r="A18" s="4"/>
      <c r="B18" s="14"/>
      <c r="C18" s="71"/>
      <c r="D18" s="71"/>
      <c r="E18" s="71"/>
      <c r="F18" s="71"/>
      <c r="G18" s="14"/>
      <c r="H18" s="14"/>
      <c r="I18" s="14"/>
      <c r="J18" s="88"/>
      <c r="K18" s="14"/>
      <c r="L18" s="14"/>
      <c r="M18" s="14"/>
      <c r="N18" s="14"/>
      <c r="O18" s="71"/>
      <c r="P18" s="14"/>
      <c r="Q18" s="14"/>
    </row>
    <row r="19" spans="1:17">
      <c r="P19" s="14"/>
      <c r="Q19" s="14"/>
    </row>
  </sheetData>
  <hyperlinks>
    <hyperlink ref="A1" location="'Титульный лист'!A1" display="← Обратно к содержанию" xr:uid="{0513AB28-BA1E-48A0-98AB-CF57FCCC0AFB}"/>
  </hyperlinks>
  <pageMargins left="0.7" right="0.7" top="0.75" bottom="0.75" header="0.3" footer="0.3"/>
  <pageSetup paperSize="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1D4D2-32FC-45AA-9B5A-08F6F4FB05E8}">
  <sheetPr>
    <pageSetUpPr fitToPage="1"/>
  </sheetPr>
  <dimension ref="A1:H34"/>
  <sheetViews>
    <sheetView showGridLines="0" zoomScale="80" zoomScaleNormal="80" workbookViewId="0">
      <pane xSplit="1" ySplit="2" topLeftCell="B9" activePane="bottomRight" state="frozen"/>
      <selection activeCell="A34" sqref="A34"/>
      <selection pane="topRight" activeCell="A34" sqref="A34"/>
      <selection pane="bottomLeft" activeCell="A34" sqref="A34"/>
      <selection pane="bottomRight"/>
    </sheetView>
  </sheetViews>
  <sheetFormatPr defaultColWidth="11" defaultRowHeight="15.5"/>
  <cols>
    <col min="1" max="1" width="49.75" style="8" customWidth="1"/>
    <col min="2" max="7" width="11.75" style="12" customWidth="1"/>
  </cols>
  <sheetData>
    <row r="1" spans="1:7" ht="48" customHeight="1">
      <c r="A1" s="80" t="s">
        <v>276</v>
      </c>
    </row>
    <row r="2" spans="1:7" s="4" customFormat="1" ht="17.25" customHeight="1">
      <c r="A2" s="81" t="s">
        <v>562</v>
      </c>
      <c r="B2" s="59">
        <v>2023</v>
      </c>
      <c r="C2" s="59">
        <v>2024</v>
      </c>
      <c r="D2" s="59">
        <v>2025</v>
      </c>
      <c r="E2" s="59"/>
      <c r="F2" s="14"/>
      <c r="G2" s="14"/>
    </row>
    <row r="3" spans="1:7" s="4" customFormat="1" ht="15.75" customHeight="1">
      <c r="A3" s="22"/>
      <c r="B3" s="59"/>
      <c r="C3" s="59"/>
      <c r="D3" s="59"/>
      <c r="E3" s="59"/>
      <c r="F3" s="14"/>
      <c r="G3" s="14"/>
    </row>
    <row r="4" spans="1:7">
      <c r="A4" s="9" t="s">
        <v>563</v>
      </c>
      <c r="B4" s="14"/>
      <c r="C4" s="14"/>
      <c r="D4" s="14"/>
      <c r="E4" s="14"/>
      <c r="F4" s="14"/>
      <c r="G4" s="14"/>
    </row>
    <row r="5" spans="1:7">
      <c r="A5" t="s">
        <v>567</v>
      </c>
      <c r="B5">
        <v>5.7</v>
      </c>
      <c r="C5">
        <v>9.3000000000000007</v>
      </c>
      <c r="D5">
        <v>9.3000000000000007</v>
      </c>
      <c r="E5" s="14"/>
      <c r="F5" s="14"/>
      <c r="G5" s="14"/>
    </row>
    <row r="6" spans="1:7">
      <c r="A6" t="s">
        <v>568</v>
      </c>
      <c r="B6">
        <v>1E-3</v>
      </c>
      <c r="C6">
        <v>3.0000000000000001E-3</v>
      </c>
      <c r="D6">
        <v>3.0000000000000001E-3</v>
      </c>
      <c r="E6" s="14"/>
      <c r="F6" s="14"/>
      <c r="G6" s="14"/>
    </row>
    <row r="7" spans="1:7">
      <c r="A7" t="s">
        <v>564</v>
      </c>
      <c r="B7">
        <v>5.0999999999999996</v>
      </c>
      <c r="C7">
        <v>34</v>
      </c>
      <c r="D7">
        <v>39.1</v>
      </c>
      <c r="E7" s="71"/>
      <c r="F7" s="14"/>
      <c r="G7" s="14"/>
    </row>
    <row r="8" spans="1:7">
      <c r="A8" t="s">
        <v>565</v>
      </c>
      <c r="B8">
        <v>1.2</v>
      </c>
      <c r="C8">
        <v>2.8</v>
      </c>
      <c r="D8">
        <v>2.6</v>
      </c>
      <c r="E8" s="86"/>
      <c r="F8" s="86"/>
      <c r="G8" s="14"/>
    </row>
    <row r="9" spans="1:7">
      <c r="A9" t="s">
        <v>566</v>
      </c>
      <c r="B9">
        <v>12.9</v>
      </c>
      <c r="C9">
        <v>18.899999999999999</v>
      </c>
      <c r="D9">
        <v>18.899999999999999</v>
      </c>
      <c r="E9" s="86"/>
      <c r="F9" s="86"/>
      <c r="G9" s="14"/>
    </row>
    <row r="10" spans="1:7" s="97" customFormat="1" ht="18.75" customHeight="1">
      <c r="A10" s="94"/>
      <c r="B10" s="95"/>
      <c r="C10" s="95"/>
      <c r="D10" s="95"/>
      <c r="E10" s="95"/>
      <c r="F10" s="95"/>
      <c r="G10" s="96"/>
    </row>
    <row r="11" spans="1:7" s="97" customFormat="1" ht="18.75" customHeight="1">
      <c r="A11" s="9" t="s">
        <v>569</v>
      </c>
      <c r="B11" s="95"/>
      <c r="C11" s="95"/>
      <c r="D11" s="95"/>
      <c r="E11" s="95"/>
      <c r="F11" s="95"/>
      <c r="G11" s="96"/>
    </row>
    <row r="12" spans="1:7" s="35" customFormat="1" ht="18.75" customHeight="1">
      <c r="A12" s="35" t="s">
        <v>570</v>
      </c>
      <c r="B12" s="98">
        <v>1226</v>
      </c>
      <c r="C12" s="98">
        <v>1084</v>
      </c>
      <c r="D12" s="98">
        <v>2074</v>
      </c>
      <c r="E12" s="98"/>
      <c r="F12" s="98"/>
      <c r="G12" s="60"/>
    </row>
    <row r="13" spans="1:7" s="97" customFormat="1" ht="18.75" customHeight="1">
      <c r="A13" s="97" t="s">
        <v>571</v>
      </c>
      <c r="B13" s="95">
        <v>1086</v>
      </c>
      <c r="C13" s="95">
        <v>814</v>
      </c>
      <c r="D13" s="95">
        <v>1468</v>
      </c>
      <c r="E13" s="95"/>
      <c r="F13" s="95"/>
      <c r="G13" s="96"/>
    </row>
    <row r="14" spans="1:7" ht="16.5" customHeight="1">
      <c r="A14" s="8" t="s">
        <v>572</v>
      </c>
      <c r="B14" s="110">
        <v>3.9</v>
      </c>
      <c r="C14" s="110">
        <v>3.2</v>
      </c>
      <c r="D14" s="110">
        <v>3.3</v>
      </c>
      <c r="E14" s="86"/>
      <c r="F14" s="86"/>
      <c r="G14" s="14"/>
    </row>
    <row r="15" spans="1:7" ht="18" customHeight="1">
      <c r="A15" s="8" t="s">
        <v>573</v>
      </c>
      <c r="B15" s="96">
        <v>136</v>
      </c>
      <c r="C15" s="95">
        <v>266</v>
      </c>
      <c r="D15" s="95">
        <v>603</v>
      </c>
      <c r="E15" s="86"/>
      <c r="F15" s="86"/>
      <c r="G15" s="14"/>
    </row>
    <row r="16" spans="1:7" ht="18" customHeight="1">
      <c r="A16" s="4"/>
      <c r="B16" s="86"/>
      <c r="C16" s="71"/>
      <c r="D16" s="71"/>
      <c r="E16" s="71"/>
      <c r="F16" s="14"/>
      <c r="G16" s="14"/>
    </row>
    <row r="17" spans="1:8" ht="13.4" customHeight="1">
      <c r="A17" s="5" t="s">
        <v>574</v>
      </c>
      <c r="B17" s="59">
        <v>572</v>
      </c>
      <c r="C17" s="113">
        <v>396</v>
      </c>
      <c r="D17" s="114">
        <v>784</v>
      </c>
      <c r="E17" s="95"/>
      <c r="F17" s="14"/>
      <c r="G17" s="14"/>
    </row>
    <row r="18" spans="1:8" ht="31">
      <c r="A18" s="8" t="s">
        <v>575</v>
      </c>
      <c r="B18" s="111">
        <f t="shared" ref="B18:C18" si="0">B17/B12</f>
        <v>0.46655791190864598</v>
      </c>
      <c r="C18" s="111">
        <f t="shared" si="0"/>
        <v>0.36531365313653136</v>
      </c>
      <c r="D18" s="111">
        <f>D17/D12</f>
        <v>0.37801350048216009</v>
      </c>
      <c r="F18" s="14"/>
      <c r="G18" s="14"/>
    </row>
    <row r="19" spans="1:8">
      <c r="B19" s="11"/>
      <c r="C19" s="11"/>
      <c r="D19" s="11"/>
    </row>
    <row r="20" spans="1:8">
      <c r="A20" s="9" t="s">
        <v>577</v>
      </c>
      <c r="B20" s="112">
        <v>153973</v>
      </c>
      <c r="C20" s="112">
        <v>180350</v>
      </c>
      <c r="D20" s="112">
        <v>166911</v>
      </c>
    </row>
    <row r="21" spans="1:8">
      <c r="A21" s="8" t="s">
        <v>576</v>
      </c>
      <c r="B21" s="11">
        <v>1029</v>
      </c>
      <c r="C21" s="11">
        <v>1028</v>
      </c>
      <c r="D21" s="11">
        <v>1905</v>
      </c>
    </row>
    <row r="22" spans="1:8">
      <c r="A22" s="8" t="s">
        <v>578</v>
      </c>
      <c r="B22" s="11">
        <v>2673</v>
      </c>
      <c r="C22" s="11">
        <v>2064</v>
      </c>
      <c r="D22" s="11">
        <v>2283</v>
      </c>
    </row>
    <row r="23" spans="1:8">
      <c r="A23" s="8" t="s">
        <v>579</v>
      </c>
      <c r="B23" s="11">
        <v>150271</v>
      </c>
      <c r="C23" s="11">
        <v>176648</v>
      </c>
      <c r="D23" s="11">
        <v>162723</v>
      </c>
    </row>
    <row r="24" spans="1:8">
      <c r="B24" s="11"/>
      <c r="C24" s="11"/>
      <c r="D24" s="11"/>
    </row>
    <row r="25" spans="1:8">
      <c r="A25" s="9" t="s">
        <v>588</v>
      </c>
      <c r="B25" s="112">
        <v>348</v>
      </c>
      <c r="C25" s="112">
        <v>460</v>
      </c>
      <c r="D25" s="112">
        <v>407</v>
      </c>
    </row>
    <row r="26" spans="1:8">
      <c r="B26" s="11"/>
      <c r="C26" s="11"/>
      <c r="D26" s="11"/>
    </row>
    <row r="27" spans="1:8">
      <c r="A27" s="9" t="s">
        <v>580</v>
      </c>
    </row>
    <row r="28" spans="1:8" s="2" customFormat="1" ht="43.5" customHeight="1">
      <c r="A28" s="9" t="s">
        <v>581</v>
      </c>
      <c r="B28" s="112">
        <v>13844</v>
      </c>
      <c r="C28" s="112">
        <v>14433</v>
      </c>
      <c r="D28" s="112">
        <v>18957</v>
      </c>
      <c r="E28" s="115"/>
      <c r="F28" s="112"/>
      <c r="G28" s="112"/>
      <c r="H28" s="112"/>
    </row>
    <row r="29" spans="1:8" ht="31">
      <c r="A29" s="8" t="s">
        <v>582</v>
      </c>
      <c r="B29" s="11">
        <v>301</v>
      </c>
      <c r="C29" s="11">
        <v>336</v>
      </c>
      <c r="D29" s="11">
        <v>372</v>
      </c>
    </row>
    <row r="30" spans="1:8" ht="20.25" customHeight="1">
      <c r="A30" s="8" t="s">
        <v>583</v>
      </c>
      <c r="B30" s="11">
        <v>10778</v>
      </c>
      <c r="C30" s="11">
        <v>10234</v>
      </c>
      <c r="D30" s="11">
        <v>9479</v>
      </c>
    </row>
    <row r="31" spans="1:8">
      <c r="A31" s="8" t="s">
        <v>584</v>
      </c>
      <c r="B31" s="11">
        <v>2684</v>
      </c>
      <c r="C31" s="11">
        <v>3797</v>
      </c>
      <c r="D31" s="11">
        <v>8958</v>
      </c>
    </row>
    <row r="32" spans="1:8" ht="35.25" customHeight="1">
      <c r="A32" s="89" t="s">
        <v>585</v>
      </c>
      <c r="B32" s="11">
        <v>81</v>
      </c>
      <c r="C32" s="11">
        <v>66</v>
      </c>
      <c r="D32" s="11">
        <v>148</v>
      </c>
    </row>
    <row r="33" spans="1:4" ht="50.25" customHeight="1">
      <c r="A33" s="9" t="s">
        <v>586</v>
      </c>
      <c r="B33" s="112">
        <v>3854</v>
      </c>
      <c r="C33" s="112">
        <v>5250</v>
      </c>
      <c r="D33" s="112">
        <v>27316</v>
      </c>
    </row>
    <row r="34" spans="1:4" ht="31">
      <c r="A34" s="8" t="s">
        <v>587</v>
      </c>
      <c r="B34" s="11">
        <v>3854</v>
      </c>
      <c r="C34" s="11">
        <v>5250</v>
      </c>
      <c r="D34" s="11">
        <v>27316</v>
      </c>
    </row>
  </sheetData>
  <hyperlinks>
    <hyperlink ref="A1" location="'Титульный лист'!A1" display="← Обратно к содержанию" xr:uid="{AE8409D4-64F7-47AF-A611-A9A85775ADB2}"/>
  </hyperlinks>
  <pageMargins left="0.7" right="0.7" top="0.75" bottom="0.75" header="0.3" footer="0.3"/>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1C565-AAFD-4CCC-A2C3-C3A14C231346}">
  <sheetPr>
    <pageSetUpPr fitToPage="1"/>
  </sheetPr>
  <dimension ref="A1:K45"/>
  <sheetViews>
    <sheetView showGridLines="0" zoomScale="80" zoomScaleNormal="80" workbookViewId="0">
      <pane xSplit="2" ySplit="3" topLeftCell="C40" activePane="bottomRight" state="frozen"/>
      <selection activeCell="A34" sqref="A34"/>
      <selection pane="topRight" activeCell="A34" sqref="A34"/>
      <selection pane="bottomLeft" activeCell="A34" sqref="A34"/>
      <selection pane="bottomRight" activeCell="A41" sqref="A41"/>
    </sheetView>
  </sheetViews>
  <sheetFormatPr defaultColWidth="11" defaultRowHeight="15.5"/>
  <cols>
    <col min="1" max="1" width="5.08203125" customWidth="1"/>
    <col min="2" max="2" width="54.75" style="8" customWidth="1"/>
    <col min="3" max="4" width="15.58203125" style="8" customWidth="1"/>
    <col min="5" max="7" width="15.58203125" style="12" customWidth="1"/>
    <col min="8" max="11" width="15.58203125" customWidth="1"/>
  </cols>
  <sheetData>
    <row r="1" spans="1:11" ht="48" customHeight="1">
      <c r="B1" s="80" t="s">
        <v>276</v>
      </c>
      <c r="C1" s="80"/>
      <c r="D1" s="80"/>
    </row>
    <row r="2" spans="1:11" ht="24.75" customHeight="1">
      <c r="B2" s="81" t="s">
        <v>512</v>
      </c>
      <c r="C2" s="83" t="s">
        <v>521</v>
      </c>
      <c r="D2" s="83" t="s">
        <v>520</v>
      </c>
      <c r="E2" s="83" t="s">
        <v>487</v>
      </c>
      <c r="F2" s="83" t="s">
        <v>488</v>
      </c>
      <c r="G2" s="83" t="s">
        <v>489</v>
      </c>
      <c r="H2" s="83" t="s">
        <v>490</v>
      </c>
      <c r="I2" s="83" t="s">
        <v>484</v>
      </c>
      <c r="J2" s="83" t="s">
        <v>491</v>
      </c>
      <c r="K2" s="83" t="s">
        <v>485</v>
      </c>
    </row>
    <row r="3" spans="1:11" s="4" customFormat="1" ht="32.25" customHeight="1">
      <c r="B3" s="22" t="s">
        <v>461</v>
      </c>
      <c r="C3" s="22"/>
      <c r="D3" s="22"/>
      <c r="E3" s="14"/>
      <c r="F3" s="14"/>
      <c r="G3" s="14"/>
    </row>
    <row r="4" spans="1:11" s="4" customFormat="1" ht="15" customHeight="1">
      <c r="B4" s="22"/>
      <c r="C4" s="22"/>
      <c r="D4" s="22"/>
      <c r="E4" s="14"/>
      <c r="F4" s="14"/>
      <c r="G4" s="14"/>
    </row>
    <row r="5" spans="1:11" s="4" customFormat="1" ht="38.25" customHeight="1">
      <c r="B5" s="61" t="s">
        <v>596</v>
      </c>
      <c r="C5" s="61"/>
      <c r="D5" s="61"/>
      <c r="E5" s="14"/>
      <c r="F5" s="14"/>
      <c r="G5" s="14"/>
    </row>
    <row r="6" spans="1:11" s="4" customFormat="1" ht="32.25" customHeight="1">
      <c r="B6" s="62" t="s">
        <v>546</v>
      </c>
      <c r="C6" s="71">
        <v>0.35</v>
      </c>
      <c r="D6" s="71">
        <v>0.75</v>
      </c>
      <c r="E6" s="71">
        <v>0.6</v>
      </c>
      <c r="F6" s="267" t="s">
        <v>592</v>
      </c>
      <c r="G6" s="267"/>
      <c r="H6" s="267"/>
      <c r="I6" s="267" t="s">
        <v>593</v>
      </c>
      <c r="J6" s="267"/>
      <c r="K6" s="267"/>
    </row>
    <row r="7" spans="1:11" s="82" customFormat="1" ht="32.25" customHeight="1">
      <c r="B7" s="89" t="s">
        <v>508</v>
      </c>
      <c r="C7" s="71">
        <v>0.35</v>
      </c>
      <c r="D7" s="71">
        <v>0.4</v>
      </c>
      <c r="E7" s="93">
        <v>0.45</v>
      </c>
      <c r="F7" s="268" t="s">
        <v>595</v>
      </c>
      <c r="G7" s="268"/>
      <c r="H7" s="268"/>
      <c r="I7" s="268" t="s">
        <v>594</v>
      </c>
      <c r="J7" s="268"/>
      <c r="K7" s="268"/>
    </row>
    <row r="8" spans="1:11" s="82" customFormat="1" ht="32.25" customHeight="1">
      <c r="B8" s="89" t="s">
        <v>510</v>
      </c>
      <c r="C8" s="71">
        <v>0.15</v>
      </c>
      <c r="D8" s="71">
        <v>0.2</v>
      </c>
      <c r="E8" s="93">
        <v>0.2</v>
      </c>
      <c r="F8" s="14" t="s">
        <v>6</v>
      </c>
      <c r="G8" s="14" t="s">
        <v>6</v>
      </c>
      <c r="H8" s="14" t="s">
        <v>6</v>
      </c>
      <c r="I8" s="14" t="s">
        <v>6</v>
      </c>
      <c r="J8" s="14" t="s">
        <v>6</v>
      </c>
      <c r="K8" s="14" t="s">
        <v>6</v>
      </c>
    </row>
    <row r="9" spans="1:11" s="82" customFormat="1" ht="32.25" customHeight="1">
      <c r="B9" s="89" t="s">
        <v>509</v>
      </c>
      <c r="C9" s="66" t="s">
        <v>511</v>
      </c>
      <c r="D9" s="66" t="s">
        <v>511</v>
      </c>
      <c r="E9" s="66" t="s">
        <v>511</v>
      </c>
      <c r="F9" s="14" t="s">
        <v>6</v>
      </c>
      <c r="G9" s="14" t="s">
        <v>6</v>
      </c>
      <c r="H9" s="14" t="s">
        <v>6</v>
      </c>
      <c r="I9" s="14" t="s">
        <v>6</v>
      </c>
      <c r="J9" s="14" t="s">
        <v>6</v>
      </c>
      <c r="K9" s="14" t="s">
        <v>6</v>
      </c>
    </row>
    <row r="10" spans="1:11" s="4" customFormat="1" ht="33" customHeight="1">
      <c r="B10" s="8" t="s">
        <v>599</v>
      </c>
      <c r="C10" s="269" t="s">
        <v>600</v>
      </c>
      <c r="D10" s="269"/>
      <c r="E10" s="14" t="s">
        <v>601</v>
      </c>
      <c r="F10" s="267" t="s">
        <v>602</v>
      </c>
      <c r="G10" s="267"/>
      <c r="H10" s="267"/>
      <c r="I10" s="267" t="s">
        <v>603</v>
      </c>
      <c r="J10" s="267"/>
      <c r="K10" s="267"/>
    </row>
    <row r="11" spans="1:11" s="4" customFormat="1" ht="15.75" customHeight="1">
      <c r="B11" s="22"/>
      <c r="C11" s="22"/>
      <c r="D11" s="22"/>
      <c r="E11" s="14"/>
      <c r="F11" s="14"/>
      <c r="G11" s="14"/>
    </row>
    <row r="12" spans="1:11" s="4" customFormat="1" ht="15.75" customHeight="1">
      <c r="B12" s="22"/>
      <c r="C12" s="22"/>
      <c r="D12" s="22"/>
      <c r="E12" s="14"/>
      <c r="F12" s="14"/>
      <c r="G12" s="14"/>
    </row>
    <row r="13" spans="1:11" ht="15.75" customHeight="1">
      <c r="B13" s="9"/>
      <c r="C13" s="9"/>
      <c r="D13" s="9"/>
      <c r="E13" s="14"/>
      <c r="F13" s="14"/>
      <c r="G13" s="14"/>
    </row>
    <row r="14" spans="1:11">
      <c r="B14" s="46" t="s">
        <v>467</v>
      </c>
      <c r="C14" s="46"/>
      <c r="D14" s="46"/>
      <c r="E14"/>
      <c r="F14"/>
      <c r="G14"/>
    </row>
    <row r="15" spans="1:11" ht="36" customHeight="1">
      <c r="A15" s="107" t="s">
        <v>522</v>
      </c>
      <c r="B15" s="105" t="s">
        <v>525</v>
      </c>
      <c r="C15" s="106">
        <v>2427</v>
      </c>
      <c r="D15" s="106">
        <v>2638</v>
      </c>
      <c r="E15" s="106">
        <v>2869</v>
      </c>
      <c r="F15" s="106">
        <v>3119</v>
      </c>
      <c r="G15" s="106">
        <v>3391</v>
      </c>
      <c r="H15" s="106">
        <v>3687</v>
      </c>
      <c r="I15" s="106">
        <v>4008</v>
      </c>
      <c r="J15" s="106">
        <v>4358</v>
      </c>
      <c r="K15" s="106">
        <v>4738</v>
      </c>
    </row>
    <row r="16" spans="1:11" ht="36" customHeight="1">
      <c r="B16" s="8" t="s">
        <v>524</v>
      </c>
      <c r="C16" s="71">
        <v>0.47</v>
      </c>
      <c r="D16" s="71">
        <v>0.48</v>
      </c>
      <c r="E16" s="71">
        <v>0.49</v>
      </c>
      <c r="F16" s="71">
        <v>0.5</v>
      </c>
      <c r="G16" s="71">
        <v>0.51</v>
      </c>
      <c r="H16" s="71">
        <v>0.52</v>
      </c>
      <c r="I16" s="71">
        <v>0.53</v>
      </c>
      <c r="J16" s="71">
        <v>0.54</v>
      </c>
      <c r="K16" s="71">
        <v>0.55000000000000004</v>
      </c>
    </row>
    <row r="17" spans="1:11" ht="17.25" customHeight="1">
      <c r="C17" s="71"/>
      <c r="D17" s="71"/>
      <c r="E17" s="71"/>
      <c r="F17" s="71"/>
      <c r="G17" s="71"/>
      <c r="H17" s="71"/>
      <c r="I17" s="71"/>
      <c r="J17" s="71"/>
      <c r="K17" s="71"/>
    </row>
    <row r="18" spans="1:11" s="100" customFormat="1" ht="36" customHeight="1">
      <c r="A18" s="107" t="s">
        <v>528</v>
      </c>
      <c r="B18" s="103" t="s">
        <v>544</v>
      </c>
      <c r="C18" s="104">
        <v>223.1</v>
      </c>
      <c r="D18" s="104">
        <v>249.1</v>
      </c>
      <c r="E18" s="104">
        <v>283.60000000000002</v>
      </c>
      <c r="F18" s="104">
        <v>320.7</v>
      </c>
      <c r="G18" s="104">
        <v>356.2</v>
      </c>
      <c r="H18" s="104">
        <v>392.5</v>
      </c>
      <c r="I18" s="104">
        <v>428.5</v>
      </c>
      <c r="J18" s="104">
        <v>456.9</v>
      </c>
      <c r="K18" s="104">
        <v>486.2</v>
      </c>
    </row>
    <row r="19" spans="1:11" s="100" customFormat="1" ht="36" customHeight="1">
      <c r="B19" s="101" t="s">
        <v>543</v>
      </c>
      <c r="C19" s="102">
        <v>27.9</v>
      </c>
      <c r="D19" s="102">
        <v>34.299999999999997</v>
      </c>
      <c r="E19" s="102">
        <v>42.1</v>
      </c>
      <c r="F19" s="102">
        <v>51.8</v>
      </c>
      <c r="G19" s="102">
        <v>63.6</v>
      </c>
      <c r="H19" s="102">
        <v>78.2</v>
      </c>
      <c r="I19" s="102">
        <v>93.8</v>
      </c>
      <c r="J19" s="102">
        <v>103.2</v>
      </c>
      <c r="K19" s="102">
        <v>113.5</v>
      </c>
    </row>
    <row r="20" spans="1:11">
      <c r="A20" s="49"/>
      <c r="B20" s="8" t="s">
        <v>529</v>
      </c>
      <c r="C20" s="8">
        <v>9.5</v>
      </c>
      <c r="D20" s="8">
        <v>17.3</v>
      </c>
      <c r="E20" s="14">
        <v>32.1</v>
      </c>
      <c r="F20" s="14">
        <v>43.8</v>
      </c>
      <c r="G20" s="14">
        <v>55.5</v>
      </c>
      <c r="H20" s="14">
        <v>67.8</v>
      </c>
      <c r="I20" s="14">
        <v>78.900000000000006</v>
      </c>
      <c r="J20" s="14">
        <v>89.2</v>
      </c>
      <c r="K20" s="14">
        <v>100.3</v>
      </c>
    </row>
    <row r="21" spans="1:11" ht="31">
      <c r="A21" s="49"/>
      <c r="B21" s="8" t="s">
        <v>533</v>
      </c>
      <c r="C21" s="99">
        <v>88.1</v>
      </c>
      <c r="D21" s="99">
        <v>109.3</v>
      </c>
      <c r="E21" s="99">
        <v>119.10000000000001</v>
      </c>
      <c r="F21" s="99">
        <v>128</v>
      </c>
      <c r="G21" s="99">
        <v>133.19999999999999</v>
      </c>
      <c r="H21" s="99">
        <v>138.69999999999999</v>
      </c>
      <c r="I21" s="99">
        <v>144.1</v>
      </c>
      <c r="J21" s="99">
        <v>150.30000000000001</v>
      </c>
      <c r="K21" s="99">
        <v>154.6</v>
      </c>
    </row>
    <row r="22" spans="1:11" ht="24.75" customHeight="1">
      <c r="A22" s="49"/>
      <c r="B22" s="8" t="s">
        <v>532</v>
      </c>
      <c r="C22" s="99">
        <v>31.2</v>
      </c>
      <c r="D22" s="99">
        <v>29.1</v>
      </c>
      <c r="E22" s="99">
        <v>25.4</v>
      </c>
      <c r="F22" s="99">
        <v>28</v>
      </c>
      <c r="G22" s="99">
        <v>29.2</v>
      </c>
      <c r="H22" s="99">
        <v>28.6</v>
      </c>
      <c r="I22" s="99">
        <v>28</v>
      </c>
      <c r="J22" s="99">
        <v>27.5</v>
      </c>
      <c r="K22" s="99">
        <v>27.6</v>
      </c>
    </row>
    <row r="23" spans="1:11" ht="24.75" customHeight="1">
      <c r="A23" s="49"/>
      <c r="B23" s="8" t="s">
        <v>536</v>
      </c>
      <c r="C23" s="99">
        <v>14</v>
      </c>
      <c r="D23" s="99">
        <v>14.3</v>
      </c>
      <c r="E23" s="99">
        <v>16</v>
      </c>
      <c r="F23" s="99">
        <v>16.8</v>
      </c>
      <c r="G23" s="99">
        <v>17.600000000000001</v>
      </c>
      <c r="H23" s="99">
        <v>18.100000000000001</v>
      </c>
      <c r="I23" s="99">
        <v>18.600000000000001</v>
      </c>
      <c r="J23" s="99">
        <v>18.899999999999999</v>
      </c>
      <c r="K23" s="99">
        <v>19.100000000000001</v>
      </c>
    </row>
    <row r="24" spans="1:11" ht="24.75" customHeight="1">
      <c r="A24" s="49"/>
      <c r="B24" s="8" t="s">
        <v>537</v>
      </c>
      <c r="C24" s="99">
        <v>15</v>
      </c>
      <c r="D24" s="99">
        <v>15.5</v>
      </c>
      <c r="E24" s="99">
        <v>15.9</v>
      </c>
      <c r="F24" s="99">
        <v>16.399999999999999</v>
      </c>
      <c r="G24" s="99">
        <v>16.899999999999999</v>
      </c>
      <c r="H24" s="99">
        <v>17.399999999999999</v>
      </c>
      <c r="I24" s="99">
        <v>17.899999999999999</v>
      </c>
      <c r="J24" s="99">
        <v>18.5</v>
      </c>
      <c r="K24" s="99">
        <v>19</v>
      </c>
    </row>
    <row r="25" spans="1:11" ht="24.75" customHeight="1">
      <c r="A25" s="49"/>
      <c r="B25" s="8" t="s">
        <v>538</v>
      </c>
      <c r="C25" s="99">
        <v>4.5</v>
      </c>
      <c r="D25" s="99">
        <v>5.5</v>
      </c>
      <c r="E25" s="99">
        <v>8.6</v>
      </c>
      <c r="F25" s="99">
        <v>9.6999999999999993</v>
      </c>
      <c r="G25" s="99">
        <v>11.2</v>
      </c>
      <c r="H25" s="99">
        <v>12.8</v>
      </c>
      <c r="I25" s="99">
        <v>14.2</v>
      </c>
      <c r="J25" s="99">
        <v>15.5</v>
      </c>
      <c r="K25" s="99">
        <v>17</v>
      </c>
    </row>
    <row r="26" spans="1:11" ht="24.75" customHeight="1">
      <c r="A26" s="49"/>
      <c r="B26" s="8" t="s">
        <v>539</v>
      </c>
      <c r="C26" s="99">
        <v>13.4</v>
      </c>
      <c r="D26" s="99">
        <v>12.4</v>
      </c>
      <c r="E26" s="99">
        <v>11.8</v>
      </c>
      <c r="F26" s="99">
        <v>12.6</v>
      </c>
      <c r="G26" s="99">
        <v>14.3</v>
      </c>
      <c r="H26" s="99">
        <v>15.4</v>
      </c>
      <c r="I26" s="99">
        <v>16.3</v>
      </c>
      <c r="J26" s="99">
        <v>16.399999999999999</v>
      </c>
      <c r="K26" s="99">
        <v>16.5</v>
      </c>
    </row>
    <row r="27" spans="1:11" ht="24.75" customHeight="1">
      <c r="A27" s="49"/>
      <c r="B27" s="8" t="s">
        <v>540</v>
      </c>
      <c r="C27" s="99">
        <v>1.5</v>
      </c>
      <c r="D27" s="8">
        <v>1.7</v>
      </c>
      <c r="E27" s="99">
        <v>1.9</v>
      </c>
      <c r="F27" s="99">
        <v>2.1</v>
      </c>
      <c r="G27" s="99">
        <v>2.2999999999999998</v>
      </c>
      <c r="H27" s="99">
        <v>2.6</v>
      </c>
      <c r="I27" s="99">
        <v>2.9</v>
      </c>
      <c r="J27" s="99">
        <v>3.3</v>
      </c>
      <c r="K27" s="99">
        <v>3.7</v>
      </c>
    </row>
    <row r="28" spans="1:11" ht="24.75" customHeight="1">
      <c r="A28" s="49"/>
      <c r="B28" s="8" t="s">
        <v>541</v>
      </c>
      <c r="C28" s="99">
        <v>6.4</v>
      </c>
      <c r="D28" s="99">
        <v>7.1</v>
      </c>
      <c r="E28" s="99">
        <v>7.8</v>
      </c>
      <c r="F28" s="99">
        <v>8.4</v>
      </c>
      <c r="G28" s="99">
        <v>9</v>
      </c>
      <c r="H28" s="99">
        <v>9.6</v>
      </c>
      <c r="I28" s="99">
        <v>10.1</v>
      </c>
      <c r="J28" s="99">
        <v>10.5</v>
      </c>
      <c r="K28" s="99">
        <v>10.9</v>
      </c>
    </row>
    <row r="29" spans="1:11" ht="24.75" customHeight="1">
      <c r="A29" s="49"/>
      <c r="B29" s="8" t="s">
        <v>542</v>
      </c>
      <c r="C29" s="99">
        <v>2.2999999999999998</v>
      </c>
      <c r="D29" s="99">
        <v>2.6</v>
      </c>
      <c r="E29" s="99">
        <v>2.9</v>
      </c>
      <c r="F29" s="99">
        <v>3.1</v>
      </c>
      <c r="G29" s="99">
        <v>3.3</v>
      </c>
      <c r="H29" s="99">
        <v>3.5</v>
      </c>
      <c r="I29" s="99">
        <v>3.7</v>
      </c>
      <c r="J29" s="99">
        <v>3.9</v>
      </c>
      <c r="K29" s="99">
        <v>4</v>
      </c>
    </row>
    <row r="30" spans="1:11" ht="18.75" customHeight="1">
      <c r="A30" s="49"/>
      <c r="C30" s="99"/>
      <c r="D30" s="99"/>
      <c r="E30" s="99"/>
      <c r="F30" s="99"/>
      <c r="G30" s="99"/>
      <c r="H30" s="99"/>
      <c r="I30" s="99"/>
      <c r="J30" s="99"/>
      <c r="K30" s="99"/>
    </row>
    <row r="31" spans="1:11" ht="29.25" customHeight="1">
      <c r="B31" s="8" t="s">
        <v>530</v>
      </c>
      <c r="C31" s="60" t="s">
        <v>6</v>
      </c>
      <c r="D31" s="60" t="s">
        <v>6</v>
      </c>
      <c r="E31" s="60" t="s">
        <v>6</v>
      </c>
      <c r="F31" s="60" t="s">
        <v>6</v>
      </c>
      <c r="G31" s="60">
        <v>685</v>
      </c>
      <c r="H31" s="60" t="s">
        <v>6</v>
      </c>
      <c r="I31" s="60" t="s">
        <v>6</v>
      </c>
      <c r="J31" s="60" t="s">
        <v>6</v>
      </c>
      <c r="K31" s="60">
        <v>2369.1</v>
      </c>
    </row>
    <row r="32" spans="1:11" ht="18.75" customHeight="1">
      <c r="A32" s="49"/>
      <c r="C32" s="99"/>
      <c r="D32" s="99"/>
      <c r="E32" s="99"/>
      <c r="F32" s="99"/>
      <c r="G32" s="99"/>
      <c r="H32" s="99"/>
      <c r="I32" s="99"/>
      <c r="J32" s="99"/>
      <c r="K32" s="99"/>
    </row>
    <row r="33" spans="1:11" s="97" customFormat="1" ht="32.25" customHeight="1">
      <c r="A33" s="107" t="s">
        <v>531</v>
      </c>
      <c r="B33" s="94" t="s">
        <v>535</v>
      </c>
      <c r="C33" s="60">
        <v>470</v>
      </c>
      <c r="D33" s="60">
        <v>530</v>
      </c>
      <c r="E33" s="60">
        <v>580</v>
      </c>
      <c r="F33" s="60">
        <v>630</v>
      </c>
      <c r="G33" s="60">
        <v>690</v>
      </c>
      <c r="H33" s="60">
        <v>740</v>
      </c>
      <c r="I33" s="60" t="s">
        <v>6</v>
      </c>
      <c r="J33" s="60" t="s">
        <v>6</v>
      </c>
      <c r="K33" s="60">
        <v>780</v>
      </c>
    </row>
    <row r="35" spans="1:11">
      <c r="B35" s="8" t="s">
        <v>526</v>
      </c>
      <c r="C35" s="14" t="s">
        <v>6</v>
      </c>
      <c r="D35" s="14" t="s">
        <v>6</v>
      </c>
      <c r="E35" s="90" t="s">
        <v>6</v>
      </c>
      <c r="F35" s="90" t="s">
        <v>6</v>
      </c>
      <c r="G35" s="65">
        <v>1510</v>
      </c>
      <c r="H35" s="14" t="s">
        <v>6</v>
      </c>
      <c r="I35" s="14" t="s">
        <v>6</v>
      </c>
      <c r="J35" s="14" t="s">
        <v>6</v>
      </c>
      <c r="K35" s="65">
        <v>1421</v>
      </c>
    </row>
    <row r="36" spans="1:11">
      <c r="B36" s="8" t="s">
        <v>527</v>
      </c>
      <c r="C36" s="14" t="s">
        <v>6</v>
      </c>
      <c r="D36" s="14" t="s">
        <v>6</v>
      </c>
      <c r="E36" s="90" t="s">
        <v>6</v>
      </c>
      <c r="F36" s="90" t="s">
        <v>6</v>
      </c>
      <c r="G36" s="65">
        <v>811</v>
      </c>
      <c r="H36" s="14" t="s">
        <v>6</v>
      </c>
      <c r="I36" s="14" t="s">
        <v>6</v>
      </c>
      <c r="J36" s="14" t="s">
        <v>6</v>
      </c>
      <c r="K36" s="65">
        <v>1421</v>
      </c>
    </row>
    <row r="37" spans="1:11" ht="37.5" customHeight="1">
      <c r="B37" s="8" t="s">
        <v>534</v>
      </c>
      <c r="C37" s="14" t="s">
        <v>6</v>
      </c>
      <c r="D37" s="14" t="s">
        <v>6</v>
      </c>
      <c r="E37" s="90" t="s">
        <v>6</v>
      </c>
      <c r="F37" s="90" t="s">
        <v>6</v>
      </c>
      <c r="G37" s="65">
        <v>699</v>
      </c>
      <c r="H37" s="14" t="s">
        <v>6</v>
      </c>
      <c r="I37" s="14" t="s">
        <v>6</v>
      </c>
      <c r="J37" s="14" t="s">
        <v>6</v>
      </c>
      <c r="K37" s="65">
        <v>359</v>
      </c>
    </row>
    <row r="39" spans="1:11" ht="88.5" customHeight="1">
      <c r="A39" s="107" t="s">
        <v>522</v>
      </c>
      <c r="B39" s="8" t="s">
        <v>523</v>
      </c>
      <c r="C39" s="14"/>
      <c r="D39" s="14" t="s">
        <v>6</v>
      </c>
    </row>
    <row r="40" spans="1:11" ht="192" customHeight="1">
      <c r="A40" s="107" t="s">
        <v>528</v>
      </c>
      <c r="B40" s="8" t="s">
        <v>591</v>
      </c>
      <c r="C40" s="14"/>
      <c r="D40" s="14"/>
    </row>
    <row r="41" spans="1:11" ht="218.25" customHeight="1">
      <c r="A41" s="107" t="s">
        <v>531</v>
      </c>
      <c r="B41" s="8" t="s">
        <v>597</v>
      </c>
    </row>
    <row r="42" spans="1:11">
      <c r="G42" s="65"/>
      <c r="K42" s="65"/>
    </row>
    <row r="43" spans="1:11">
      <c r="G43" s="65"/>
      <c r="K43" s="65"/>
    </row>
    <row r="44" spans="1:11">
      <c r="G44" s="65"/>
      <c r="K44" s="65"/>
    </row>
    <row r="45" spans="1:11">
      <c r="G45" s="49"/>
    </row>
  </sheetData>
  <mergeCells count="7">
    <mergeCell ref="F6:H6"/>
    <mergeCell ref="I6:K6"/>
    <mergeCell ref="F7:H7"/>
    <mergeCell ref="I7:K7"/>
    <mergeCell ref="C10:D10"/>
    <mergeCell ref="F10:H10"/>
    <mergeCell ref="I10:K10"/>
  </mergeCells>
  <hyperlinks>
    <hyperlink ref="B1" location="'Титульный лист'!A1" display="← Обратно к содержанию" xr:uid="{A0D95AC2-84B1-49A5-BBF6-AA0D60477035}"/>
    <hyperlink ref="A15" location="Стратегия!A39" display="[1]" xr:uid="{B74E4BC5-3D9C-4630-8A6B-C0F62CA983C8}"/>
    <hyperlink ref="A18" location="Стратегия!A40" display="[2]" xr:uid="{8CDD320B-6376-479F-B55C-4D8800B2C3B6}"/>
    <hyperlink ref="A33" location="Стратегия!A41" display="[3]" xr:uid="{8E339E1D-0B4D-400A-B993-31C701FBE6CA}"/>
    <hyperlink ref="A39" location="Стратегия!A17" display="[1]" xr:uid="{3B660A72-0BBB-4CA7-82A5-0B47FDD0A074}"/>
    <hyperlink ref="A40" location="Стратегия!A20" display="[2]" xr:uid="{B9713A9D-766A-4613-A19A-C81D506C2290}"/>
    <hyperlink ref="A41" location="Стратегия!A35" display="[3]" xr:uid="{597BE5B4-D588-4287-906E-9ADA17FF6808}"/>
  </hyperlinks>
  <pageMargins left="0.7" right="0.7" top="0.75" bottom="0.75" header="0.3" footer="0.3"/>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BC0BC-104C-46C0-A26D-4A1894EC586C}">
  <sheetPr>
    <pageSetUpPr fitToPage="1"/>
  </sheetPr>
  <dimension ref="A1:Q48"/>
  <sheetViews>
    <sheetView showGridLines="0" zoomScale="80" zoomScaleNormal="80" workbookViewId="0">
      <pane xSplit="2" ySplit="3" topLeftCell="C4" activePane="bottomRight" state="frozen"/>
      <selection activeCell="A34" sqref="A34"/>
      <selection pane="topRight" activeCell="A34" sqref="A34"/>
      <selection pane="bottomLeft" activeCell="A34" sqref="A34"/>
      <selection pane="bottomRight" activeCell="Q11" sqref="Q11"/>
    </sheetView>
  </sheetViews>
  <sheetFormatPr defaultColWidth="11" defaultRowHeight="15.5"/>
  <cols>
    <col min="1" max="1" width="5.08203125" customWidth="1"/>
    <col min="2" max="2" width="41.75" style="8" customWidth="1"/>
    <col min="3" max="3" width="12.33203125" style="12" customWidth="1"/>
    <col min="4" max="17" width="11.75" style="12" customWidth="1"/>
  </cols>
  <sheetData>
    <row r="1" spans="1:17" ht="48" customHeight="1">
      <c r="B1" s="80" t="s">
        <v>276</v>
      </c>
    </row>
    <row r="2" spans="1:17" ht="24.75" customHeight="1">
      <c r="B2" s="81" t="s">
        <v>464</v>
      </c>
      <c r="C2" s="59">
        <v>2023</v>
      </c>
      <c r="D2" s="59">
        <v>2024</v>
      </c>
      <c r="E2" s="59">
        <v>2025</v>
      </c>
      <c r="F2" s="59"/>
      <c r="G2" s="59" t="s">
        <v>299</v>
      </c>
      <c r="H2" s="59" t="s">
        <v>445</v>
      </c>
      <c r="I2" s="59" t="s">
        <v>483</v>
      </c>
      <c r="J2" s="59"/>
      <c r="K2" s="59" t="s">
        <v>323</v>
      </c>
      <c r="L2" s="59" t="s">
        <v>396</v>
      </c>
      <c r="M2" s="59" t="s">
        <v>598</v>
      </c>
      <c r="N2" s="59"/>
      <c r="O2" s="59" t="s">
        <v>446</v>
      </c>
      <c r="P2" s="59" t="s">
        <v>447</v>
      </c>
      <c r="Q2" s="59"/>
    </row>
    <row r="3" spans="1:17" s="4" customFormat="1" ht="32.25" customHeight="1">
      <c r="B3" s="22" t="s">
        <v>461</v>
      </c>
      <c r="C3" s="14"/>
      <c r="D3" s="14"/>
      <c r="E3" s="14"/>
      <c r="F3" s="14"/>
      <c r="G3" s="14"/>
      <c r="H3" s="14"/>
      <c r="I3" s="14"/>
      <c r="J3" s="14"/>
      <c r="K3" s="14"/>
      <c r="L3" s="14"/>
      <c r="M3" s="14"/>
      <c r="N3" s="14"/>
      <c r="O3" s="14"/>
      <c r="P3" s="14"/>
      <c r="Q3" s="14"/>
    </row>
    <row r="4" spans="1:17" ht="13.15" customHeight="1">
      <c r="B4" s="9"/>
      <c r="C4" s="14"/>
      <c r="D4" s="14"/>
      <c r="E4" s="14"/>
      <c r="F4" s="14"/>
      <c r="G4" s="14"/>
      <c r="H4" s="14"/>
      <c r="I4" s="14"/>
      <c r="J4" s="14"/>
      <c r="K4" s="14"/>
      <c r="L4" s="14"/>
      <c r="M4" s="14"/>
      <c r="N4" s="14"/>
      <c r="O4" s="14"/>
      <c r="P4" s="14"/>
      <c r="Q4" s="14"/>
    </row>
    <row r="5" spans="1:17" ht="13.15" customHeight="1">
      <c r="B5" s="9" t="s">
        <v>439</v>
      </c>
      <c r="C5" s="14"/>
      <c r="D5" s="14"/>
      <c r="E5" s="14"/>
      <c r="F5" s="14"/>
      <c r="G5" s="14"/>
      <c r="H5" s="14"/>
      <c r="I5" s="14"/>
      <c r="J5" s="14"/>
      <c r="K5" s="14"/>
      <c r="L5" s="14"/>
      <c r="M5" s="14"/>
      <c r="N5" s="14"/>
      <c r="O5" s="14"/>
      <c r="P5" s="14"/>
      <c r="Q5" s="14"/>
    </row>
    <row r="6" spans="1:17" ht="31.5" customHeight="1">
      <c r="B6" s="8" t="s">
        <v>493</v>
      </c>
      <c r="C6" s="60">
        <v>2142</v>
      </c>
      <c r="D6" s="60">
        <v>2528</v>
      </c>
      <c r="E6" s="60">
        <v>2822</v>
      </c>
      <c r="F6" s="60"/>
      <c r="G6" s="14" t="s">
        <v>6</v>
      </c>
      <c r="H6" s="14">
        <v>713</v>
      </c>
      <c r="I6" s="14">
        <v>801</v>
      </c>
      <c r="J6" s="14"/>
      <c r="K6" s="14" t="s">
        <v>6</v>
      </c>
      <c r="L6" s="60">
        <v>1386</v>
      </c>
      <c r="M6" s="60">
        <v>1587</v>
      </c>
      <c r="N6" s="14"/>
      <c r="O6" s="14" t="s">
        <v>6</v>
      </c>
      <c r="P6" s="14" t="s">
        <v>6</v>
      </c>
      <c r="Q6" s="14"/>
    </row>
    <row r="7" spans="1:17" ht="31.5" customHeight="1">
      <c r="B7" s="8" t="s">
        <v>498</v>
      </c>
      <c r="C7" s="14">
        <v>12.9</v>
      </c>
      <c r="D7" s="14">
        <v>22.9</v>
      </c>
      <c r="E7" s="14">
        <v>46</v>
      </c>
      <c r="F7" s="14"/>
      <c r="G7" s="14" t="s">
        <v>6</v>
      </c>
      <c r="H7" s="14">
        <v>8.3000000000000007</v>
      </c>
      <c r="I7" s="14">
        <v>20.2</v>
      </c>
      <c r="J7" s="14"/>
      <c r="K7" s="14">
        <v>9.4</v>
      </c>
      <c r="L7" s="14">
        <v>18.600000000000001</v>
      </c>
      <c r="M7" s="14">
        <v>49</v>
      </c>
      <c r="N7" s="14"/>
      <c r="O7" s="14">
        <v>15.3</v>
      </c>
      <c r="P7" s="14">
        <v>30.4</v>
      </c>
      <c r="Q7" s="14"/>
    </row>
    <row r="8" spans="1:17" ht="31.5" customHeight="1">
      <c r="B8" s="8" t="s">
        <v>499</v>
      </c>
      <c r="C8" s="14">
        <v>35.9</v>
      </c>
      <c r="D8" s="14">
        <v>39.1</v>
      </c>
      <c r="E8" s="14">
        <v>37</v>
      </c>
      <c r="F8" s="14"/>
      <c r="G8" s="14" t="s">
        <v>6</v>
      </c>
      <c r="H8" s="14">
        <v>9.1999999999999993</v>
      </c>
      <c r="I8" s="14">
        <v>10.3</v>
      </c>
      <c r="J8" s="14"/>
      <c r="K8" s="14">
        <v>17.2</v>
      </c>
      <c r="L8" s="14">
        <v>15.1</v>
      </c>
      <c r="M8" s="14">
        <v>21.8</v>
      </c>
      <c r="N8" s="14"/>
      <c r="O8" s="14">
        <v>24.8</v>
      </c>
      <c r="P8" s="14">
        <v>21.8</v>
      </c>
      <c r="Q8" s="14"/>
    </row>
    <row r="9" spans="1:17" ht="31.5" customHeight="1">
      <c r="B9" s="8" t="s">
        <v>500</v>
      </c>
      <c r="C9" s="14" t="s">
        <v>6</v>
      </c>
      <c r="D9" s="14">
        <v>227</v>
      </c>
      <c r="E9" s="14">
        <v>233</v>
      </c>
      <c r="F9" s="14"/>
      <c r="G9" s="14" t="s">
        <v>6</v>
      </c>
      <c r="H9" s="14">
        <v>59</v>
      </c>
      <c r="I9" s="14">
        <v>61</v>
      </c>
      <c r="J9" s="14"/>
      <c r="K9" s="14">
        <v>107.7</v>
      </c>
      <c r="L9" s="14">
        <v>112.9</v>
      </c>
      <c r="M9" s="14">
        <v>126.1</v>
      </c>
      <c r="N9" s="14"/>
      <c r="O9" s="14">
        <v>157.69999999999999</v>
      </c>
      <c r="P9" s="14">
        <v>165.6</v>
      </c>
      <c r="Q9" s="14"/>
    </row>
    <row r="10" spans="1:17" ht="15.75" customHeight="1">
      <c r="C10" s="14"/>
      <c r="D10" s="14"/>
      <c r="E10" s="14"/>
      <c r="F10" s="14"/>
      <c r="G10" s="14"/>
      <c r="H10" s="14"/>
      <c r="I10" s="14"/>
      <c r="J10" s="14"/>
      <c r="K10" s="14"/>
      <c r="L10" s="14"/>
      <c r="M10" s="14"/>
      <c r="N10" s="14"/>
      <c r="O10" s="14"/>
      <c r="P10" s="14"/>
      <c r="Q10" s="14"/>
    </row>
    <row r="11" spans="1:17" ht="15.75" customHeight="1">
      <c r="C11" s="14"/>
      <c r="D11" s="14"/>
      <c r="E11" s="14"/>
      <c r="F11" s="14"/>
      <c r="G11" s="14"/>
      <c r="H11" s="14"/>
      <c r="I11" s="14"/>
      <c r="J11" s="14"/>
      <c r="K11" s="14"/>
      <c r="L11" s="14"/>
      <c r="M11" s="14"/>
      <c r="N11" s="14"/>
      <c r="O11" s="14"/>
      <c r="P11" s="14"/>
      <c r="Q11" s="14"/>
    </row>
    <row r="12" spans="1:17" ht="15.75" customHeight="1">
      <c r="B12" s="9"/>
      <c r="C12" s="14"/>
      <c r="D12" s="14"/>
      <c r="E12" s="14"/>
      <c r="F12" s="14"/>
      <c r="G12" s="14"/>
      <c r="H12" s="14"/>
      <c r="I12" s="14"/>
      <c r="J12" s="14"/>
      <c r="K12" s="14"/>
      <c r="L12" s="14"/>
      <c r="M12" s="14"/>
      <c r="N12" s="14"/>
      <c r="O12" s="14"/>
      <c r="P12" s="14"/>
      <c r="Q12" s="14"/>
    </row>
    <row r="13" spans="1:17">
      <c r="A13" s="107" t="s">
        <v>522</v>
      </c>
      <c r="B13" s="9" t="s">
        <v>433</v>
      </c>
      <c r="C13" s="65"/>
      <c r="D13" s="65"/>
      <c r="E13" s="65"/>
      <c r="F13" s="65"/>
      <c r="G13" s="65"/>
      <c r="H13" s="65"/>
      <c r="I13" s="65"/>
      <c r="J13" s="65"/>
      <c r="K13" s="65"/>
      <c r="L13" s="65"/>
      <c r="M13" s="65"/>
      <c r="N13" s="65"/>
      <c r="O13" s="65"/>
      <c r="P13" s="65"/>
      <c r="Q13"/>
    </row>
    <row r="14" spans="1:17" ht="39" customHeight="1">
      <c r="A14" s="107" t="s">
        <v>528</v>
      </c>
      <c r="B14" s="8" t="s">
        <v>492</v>
      </c>
      <c r="C14" s="85">
        <v>2578</v>
      </c>
      <c r="D14" s="85">
        <v>2850</v>
      </c>
      <c r="E14" s="85">
        <v>3343</v>
      </c>
      <c r="F14" s="85"/>
      <c r="G14" s="65">
        <v>738</v>
      </c>
      <c r="H14" s="65">
        <v>830</v>
      </c>
      <c r="I14" s="14">
        <v>904</v>
      </c>
      <c r="J14" s="14"/>
      <c r="K14" s="85">
        <v>1385</v>
      </c>
      <c r="L14" s="85">
        <v>1591</v>
      </c>
      <c r="M14" s="85">
        <v>1802</v>
      </c>
      <c r="N14" s="85"/>
      <c r="O14" s="85">
        <v>2064</v>
      </c>
      <c r="P14" s="85">
        <v>2348</v>
      </c>
      <c r="Q14"/>
    </row>
    <row r="15" spans="1:17" ht="31.5" customHeight="1">
      <c r="A15" s="107" t="s">
        <v>531</v>
      </c>
      <c r="B15" s="8" t="s">
        <v>493</v>
      </c>
      <c r="C15" s="85">
        <v>2232</v>
      </c>
      <c r="D15" s="85">
        <v>2454</v>
      </c>
      <c r="E15" s="85">
        <v>2880</v>
      </c>
      <c r="F15" s="85"/>
      <c r="G15" s="65">
        <v>640</v>
      </c>
      <c r="H15" s="65">
        <v>717</v>
      </c>
      <c r="I15" s="14">
        <v>778</v>
      </c>
      <c r="J15" s="14"/>
      <c r="K15" s="85">
        <v>1195</v>
      </c>
      <c r="L15" s="85">
        <v>1366</v>
      </c>
      <c r="M15" s="85">
        <v>1550</v>
      </c>
      <c r="N15" s="85"/>
      <c r="O15" s="85">
        <v>1775</v>
      </c>
      <c r="P15" s="85">
        <v>2010</v>
      </c>
      <c r="Q15"/>
    </row>
    <row r="16" spans="1:17">
      <c r="C16" s="85"/>
      <c r="D16" s="85"/>
      <c r="E16" s="85"/>
      <c r="F16" s="85"/>
      <c r="G16" s="65"/>
      <c r="H16" s="65"/>
      <c r="I16" s="14"/>
      <c r="J16" s="14"/>
      <c r="K16" s="85"/>
      <c r="L16" s="85"/>
      <c r="M16" s="85"/>
      <c r="N16" s="85"/>
      <c r="O16" s="85"/>
      <c r="P16" s="85"/>
      <c r="Q16"/>
    </row>
    <row r="17" spans="1:17" ht="31">
      <c r="B17" s="8" t="s">
        <v>507</v>
      </c>
      <c r="C17" s="85">
        <v>1432</v>
      </c>
      <c r="D17" s="85">
        <v>1635</v>
      </c>
      <c r="E17" s="85">
        <v>1850</v>
      </c>
      <c r="F17" s="85"/>
      <c r="G17" s="65">
        <v>511</v>
      </c>
      <c r="H17" s="65">
        <v>569</v>
      </c>
      <c r="I17" s="14">
        <v>623</v>
      </c>
      <c r="J17" s="14"/>
      <c r="K17" s="65">
        <v>792</v>
      </c>
      <c r="L17" s="65">
        <v>872</v>
      </c>
      <c r="M17" s="65">
        <v>995</v>
      </c>
      <c r="N17" s="65"/>
      <c r="O17" s="85">
        <v>1190</v>
      </c>
      <c r="P17" s="85">
        <v>1325</v>
      </c>
      <c r="Q17"/>
    </row>
    <row r="18" spans="1:17">
      <c r="B18" s="8" t="s">
        <v>494</v>
      </c>
      <c r="C18" s="65">
        <v>800</v>
      </c>
      <c r="D18" s="65">
        <v>819</v>
      </c>
      <c r="E18" s="85">
        <v>1030</v>
      </c>
      <c r="F18" s="85"/>
      <c r="G18" s="65">
        <v>227</v>
      </c>
      <c r="H18" s="65">
        <v>261</v>
      </c>
      <c r="I18" s="14">
        <v>281</v>
      </c>
      <c r="J18" s="14"/>
      <c r="K18" s="65">
        <v>403</v>
      </c>
      <c r="L18" s="65">
        <v>494</v>
      </c>
      <c r="M18" s="65">
        <v>555</v>
      </c>
      <c r="N18" s="65"/>
      <c r="O18" s="65">
        <v>585</v>
      </c>
      <c r="P18" s="65">
        <v>685</v>
      </c>
      <c r="Q18"/>
    </row>
    <row r="19" spans="1:17">
      <c r="C19" s="90"/>
      <c r="D19" s="90"/>
      <c r="E19" s="90"/>
      <c r="F19" s="90"/>
      <c r="G19" s="90"/>
      <c r="H19" s="90"/>
      <c r="I19" s="91"/>
      <c r="J19" s="91"/>
      <c r="K19" s="90"/>
      <c r="L19" s="90"/>
      <c r="M19" s="90"/>
      <c r="N19" s="90"/>
      <c r="O19" s="90"/>
      <c r="P19" s="90"/>
      <c r="Q19" s="92"/>
    </row>
    <row r="20" spans="1:17" ht="31">
      <c r="B20" s="8" t="s">
        <v>495</v>
      </c>
      <c r="C20" s="90">
        <v>0.53300000000000003</v>
      </c>
      <c r="D20" s="90">
        <v>0.54600000000000004</v>
      </c>
      <c r="E20" s="90">
        <v>0.56499999999999995</v>
      </c>
      <c r="F20" s="90"/>
      <c r="G20" s="90" t="s">
        <v>6</v>
      </c>
      <c r="H20" s="90" t="s">
        <v>6</v>
      </c>
      <c r="I20" s="90" t="s">
        <v>6</v>
      </c>
      <c r="J20" s="90"/>
      <c r="K20" s="90" t="s">
        <v>6</v>
      </c>
      <c r="L20" s="90" t="s">
        <v>6</v>
      </c>
      <c r="M20" s="90" t="s">
        <v>6</v>
      </c>
      <c r="N20" s="90"/>
      <c r="O20" s="90" t="s">
        <v>6</v>
      </c>
      <c r="P20" s="90" t="s">
        <v>6</v>
      </c>
      <c r="Q20" s="92"/>
    </row>
    <row r="21" spans="1:17">
      <c r="C21" s="90"/>
      <c r="D21" s="90"/>
      <c r="E21" s="90"/>
      <c r="F21" s="90"/>
      <c r="G21" s="90"/>
      <c r="H21" s="90"/>
      <c r="I21" s="90"/>
      <c r="J21" s="90"/>
      <c r="K21" s="90"/>
      <c r="L21" s="90"/>
      <c r="M21" s="90"/>
      <c r="N21" s="90"/>
      <c r="O21" s="90"/>
      <c r="P21" s="90"/>
      <c r="Q21" s="92"/>
    </row>
    <row r="22" spans="1:17">
      <c r="B22" s="8" t="s">
        <v>496</v>
      </c>
      <c r="C22" s="90">
        <v>0.33700000000000002</v>
      </c>
      <c r="D22" s="90">
        <v>0.33100000000000002</v>
      </c>
      <c r="E22" s="90">
        <v>0.33600000000000002</v>
      </c>
      <c r="F22" s="90"/>
      <c r="G22" s="90" t="s">
        <v>6</v>
      </c>
      <c r="H22" s="90" t="s">
        <v>6</v>
      </c>
      <c r="I22" s="90" t="s">
        <v>6</v>
      </c>
      <c r="J22" s="90"/>
      <c r="K22" s="90" t="s">
        <v>6</v>
      </c>
      <c r="L22" s="90" t="s">
        <v>6</v>
      </c>
      <c r="M22" s="90" t="s">
        <v>6</v>
      </c>
      <c r="N22" s="90"/>
      <c r="O22" s="90" t="s">
        <v>6</v>
      </c>
      <c r="P22" s="90" t="s">
        <v>6</v>
      </c>
      <c r="Q22" s="92"/>
    </row>
    <row r="23" spans="1:17">
      <c r="C23" s="90"/>
      <c r="D23" s="90"/>
      <c r="E23" s="90"/>
      <c r="F23" s="90"/>
      <c r="G23" s="90"/>
      <c r="H23" s="90"/>
      <c r="I23" s="90"/>
      <c r="J23" s="90"/>
      <c r="K23" s="90"/>
      <c r="L23" s="90"/>
      <c r="M23" s="90"/>
      <c r="N23" s="90"/>
      <c r="O23" s="90"/>
      <c r="P23" s="90"/>
      <c r="Q23" s="92"/>
    </row>
    <row r="24" spans="1:17" ht="46.5">
      <c r="B24" s="8" t="s">
        <v>497</v>
      </c>
      <c r="C24" s="90">
        <v>0.48099999999999998</v>
      </c>
      <c r="D24" s="90">
        <v>0.48399999999999999</v>
      </c>
      <c r="E24" s="90">
        <v>0.504</v>
      </c>
      <c r="F24" s="90"/>
      <c r="G24" s="90" t="s">
        <v>6</v>
      </c>
      <c r="H24" s="90" t="s">
        <v>6</v>
      </c>
      <c r="I24" s="90" t="s">
        <v>6</v>
      </c>
      <c r="J24" s="90"/>
      <c r="K24" s="90" t="s">
        <v>6</v>
      </c>
      <c r="L24" s="90" t="s">
        <v>6</v>
      </c>
      <c r="M24" s="90" t="s">
        <v>6</v>
      </c>
      <c r="N24" s="90"/>
      <c r="O24" s="90" t="s">
        <v>6</v>
      </c>
      <c r="P24" s="90" t="s">
        <v>6</v>
      </c>
      <c r="Q24" s="92"/>
    </row>
    <row r="25" spans="1:17">
      <c r="C25" s="90"/>
      <c r="D25" s="90"/>
      <c r="E25" s="90"/>
      <c r="F25" s="90"/>
      <c r="G25" s="90"/>
      <c r="H25" s="90"/>
      <c r="I25" s="90"/>
      <c r="J25" s="90"/>
      <c r="K25" s="90"/>
      <c r="L25" s="90"/>
      <c r="M25" s="90"/>
      <c r="N25" s="90"/>
      <c r="O25" s="90"/>
      <c r="P25" s="90"/>
      <c r="Q25" s="92"/>
    </row>
    <row r="26" spans="1:17" ht="24.75" customHeight="1">
      <c r="B26" s="8" t="s">
        <v>545</v>
      </c>
      <c r="C26" s="90">
        <v>0.127</v>
      </c>
      <c r="D26" s="90">
        <v>0.14000000000000001</v>
      </c>
      <c r="E26" s="90">
        <v>0.159</v>
      </c>
      <c r="F26" s="90"/>
      <c r="G26" s="90">
        <v>0.13500000000000001</v>
      </c>
      <c r="H26" s="90">
        <v>0.16</v>
      </c>
      <c r="I26" s="91">
        <v>0.16800000000000001</v>
      </c>
      <c r="J26" s="91"/>
      <c r="K26" s="90">
        <v>0.13500000000000001</v>
      </c>
      <c r="L26" s="90">
        <v>0.16</v>
      </c>
      <c r="M26" s="90">
        <v>0.17199999999999999</v>
      </c>
      <c r="N26" s="90"/>
      <c r="O26" s="90">
        <v>0.13500000000000001</v>
      </c>
      <c r="P26" s="90">
        <v>0.158</v>
      </c>
      <c r="Q26" s="92"/>
    </row>
    <row r="27" spans="1:17" ht="43.5" customHeight="1">
      <c r="A27" s="8"/>
      <c r="B27" s="8" t="s">
        <v>547</v>
      </c>
      <c r="C27" s="65" t="s">
        <v>6</v>
      </c>
      <c r="D27" s="71">
        <v>0.73599999999999999</v>
      </c>
      <c r="E27" s="71">
        <v>0.78</v>
      </c>
      <c r="F27" s="71"/>
      <c r="G27" s="71">
        <v>0.45200000000000001</v>
      </c>
      <c r="H27" s="71">
        <v>0.59299999999999997</v>
      </c>
      <c r="I27" s="86">
        <v>1.8859999999999999</v>
      </c>
      <c r="J27" s="71"/>
      <c r="K27" s="86">
        <v>0.497</v>
      </c>
      <c r="L27" s="71">
        <v>1.0089999999999999</v>
      </c>
      <c r="M27" s="71">
        <v>2.0750000000000002</v>
      </c>
      <c r="N27" s="71"/>
      <c r="O27" s="71">
        <v>0.63300000000000001</v>
      </c>
      <c r="P27" s="71">
        <v>1.1339999999999999</v>
      </c>
      <c r="Q27" s="14"/>
    </row>
    <row r="28" spans="1:17" ht="31">
      <c r="B28" s="8" t="s">
        <v>548</v>
      </c>
      <c r="C28" s="90" t="s">
        <v>6</v>
      </c>
      <c r="D28" s="90">
        <v>7.0000000000000001E-3</v>
      </c>
      <c r="E28" s="90">
        <v>1.4E-2</v>
      </c>
      <c r="F28" s="90"/>
      <c r="G28" s="90">
        <v>6.0000000000000001E-3</v>
      </c>
      <c r="H28" s="90">
        <v>8.0000000000000002E-3</v>
      </c>
      <c r="I28" s="91">
        <v>2.4899999999999999E-2</v>
      </c>
      <c r="J28" s="91"/>
      <c r="K28" s="90">
        <v>6.0000000000000001E-3</v>
      </c>
      <c r="L28" s="90">
        <v>1.0999999999999999E-2</v>
      </c>
      <c r="M28" s="90">
        <v>3.0499999999999999E-2</v>
      </c>
      <c r="N28" s="90"/>
      <c r="O28" s="90">
        <v>7.0000000000000001E-3</v>
      </c>
      <c r="P28" s="90">
        <v>1.26E-2</v>
      </c>
      <c r="Q28" s="92"/>
    </row>
    <row r="29" spans="1:17">
      <c r="C29" s="90"/>
      <c r="D29" s="90"/>
      <c r="E29" s="90"/>
      <c r="F29" s="90"/>
      <c r="G29" s="90"/>
      <c r="H29" s="90"/>
      <c r="I29" s="91"/>
      <c r="J29" s="91"/>
      <c r="K29" s="90"/>
      <c r="L29" s="90"/>
      <c r="M29" s="90"/>
      <c r="N29" s="90"/>
      <c r="O29" s="90"/>
      <c r="P29" s="90"/>
      <c r="Q29" s="92"/>
    </row>
    <row r="30" spans="1:17" ht="22.5" customHeight="1">
      <c r="B30" s="8" t="s">
        <v>554</v>
      </c>
      <c r="C30" s="109">
        <v>2023</v>
      </c>
      <c r="D30" s="109">
        <v>2024</v>
      </c>
      <c r="E30" s="109">
        <v>2025</v>
      </c>
      <c r="F30" s="66"/>
      <c r="G30" s="109" t="s">
        <v>299</v>
      </c>
      <c r="H30" s="109" t="s">
        <v>445</v>
      </c>
      <c r="I30" s="109" t="s">
        <v>483</v>
      </c>
      <c r="J30" s="66"/>
      <c r="K30" s="109" t="s">
        <v>323</v>
      </c>
      <c r="L30" s="109" t="s">
        <v>396</v>
      </c>
      <c r="M30" s="109" t="s">
        <v>598</v>
      </c>
      <c r="N30" s="66"/>
      <c r="O30" s="109" t="s">
        <v>446</v>
      </c>
      <c r="P30" s="109" t="s">
        <v>447</v>
      </c>
      <c r="Q30" s="92"/>
    </row>
    <row r="31" spans="1:17">
      <c r="C31" s="90"/>
      <c r="D31" s="90"/>
      <c r="E31" s="90"/>
      <c r="F31" s="90"/>
      <c r="G31" s="90"/>
      <c r="H31" s="90"/>
      <c r="I31" s="91"/>
      <c r="J31" s="91"/>
      <c r="K31" s="90"/>
      <c r="L31" s="90"/>
      <c r="M31" s="90"/>
      <c r="N31" s="90"/>
      <c r="O31" s="90"/>
      <c r="P31" s="90"/>
      <c r="Q31" s="92"/>
    </row>
    <row r="32" spans="1:17">
      <c r="C32" s="90"/>
      <c r="D32" s="90"/>
      <c r="E32" s="90"/>
      <c r="F32" s="90"/>
      <c r="G32" s="90"/>
      <c r="H32" s="90"/>
      <c r="I32" s="91"/>
      <c r="J32" s="91"/>
      <c r="K32" s="90"/>
      <c r="L32" s="90"/>
      <c r="M32" s="90"/>
      <c r="N32" s="90"/>
      <c r="O32" s="90"/>
      <c r="P32" s="90"/>
      <c r="Q32" s="92"/>
    </row>
    <row r="33" spans="1:17">
      <c r="B33" s="9" t="s">
        <v>551</v>
      </c>
      <c r="C33" s="90"/>
      <c r="D33" s="90"/>
      <c r="E33" s="90"/>
      <c r="F33" s="90"/>
      <c r="G33" s="90"/>
      <c r="H33" s="90"/>
      <c r="I33" s="91"/>
      <c r="J33" s="91"/>
      <c r="K33" s="90"/>
      <c r="L33" s="90"/>
      <c r="M33" s="90"/>
      <c r="N33" s="90"/>
      <c r="O33" s="90"/>
      <c r="P33" s="90"/>
      <c r="Q33" s="92"/>
    </row>
    <row r="34" spans="1:17" s="100" customFormat="1" ht="31">
      <c r="A34" s="107" t="s">
        <v>555</v>
      </c>
      <c r="B34" s="101" t="s">
        <v>558</v>
      </c>
      <c r="C34" s="108">
        <v>884.6</v>
      </c>
      <c r="D34" s="108">
        <v>1214</v>
      </c>
      <c r="E34" s="108">
        <v>1134.8</v>
      </c>
      <c r="F34" s="108"/>
      <c r="G34" s="108">
        <v>270.7</v>
      </c>
      <c r="H34" s="108">
        <v>244</v>
      </c>
      <c r="I34" s="102">
        <v>325.7</v>
      </c>
      <c r="J34" s="102"/>
      <c r="K34" s="108">
        <v>567.5</v>
      </c>
      <c r="L34" s="108">
        <v>465.9</v>
      </c>
      <c r="M34" s="108">
        <v>614.5</v>
      </c>
      <c r="N34" s="108"/>
      <c r="O34" s="108">
        <v>801.1</v>
      </c>
      <c r="P34" s="108">
        <v>704.7</v>
      </c>
    </row>
    <row r="35" spans="1:17" s="100" customFormat="1">
      <c r="A35" s="107" t="s">
        <v>559</v>
      </c>
      <c r="B35" s="101" t="s">
        <v>557</v>
      </c>
      <c r="C35" s="108" t="s">
        <v>6</v>
      </c>
      <c r="D35" s="108">
        <v>850.4</v>
      </c>
      <c r="E35" s="108">
        <v>978.6</v>
      </c>
      <c r="F35" s="108"/>
      <c r="G35" s="108">
        <v>222.7</v>
      </c>
      <c r="H35" s="108">
        <v>247.3</v>
      </c>
      <c r="I35" s="102">
        <v>279.8</v>
      </c>
      <c r="J35" s="102"/>
      <c r="K35" s="108">
        <v>437.6</v>
      </c>
      <c r="L35" s="108">
        <v>494.2</v>
      </c>
      <c r="M35" s="108">
        <v>587.29999999999995</v>
      </c>
      <c r="N35" s="108"/>
      <c r="O35" s="108">
        <v>611.5</v>
      </c>
      <c r="P35" s="108">
        <v>711</v>
      </c>
    </row>
    <row r="36" spans="1:17">
      <c r="C36" s="90"/>
      <c r="D36" s="90"/>
      <c r="E36" s="90"/>
      <c r="F36" s="90"/>
      <c r="G36" s="90"/>
      <c r="H36" s="90"/>
      <c r="I36" s="91"/>
      <c r="J36" s="91"/>
      <c r="K36" s="90"/>
      <c r="L36" s="90"/>
      <c r="M36" s="90"/>
      <c r="N36" s="90"/>
      <c r="O36" s="90"/>
      <c r="P36" s="90"/>
      <c r="Q36" s="92"/>
    </row>
    <row r="37" spans="1:17">
      <c r="C37" s="90"/>
      <c r="D37" s="90"/>
      <c r="E37" s="90"/>
      <c r="F37" s="90"/>
      <c r="G37" s="90"/>
      <c r="H37" s="90"/>
      <c r="I37" s="91"/>
      <c r="J37" s="91"/>
      <c r="K37" s="90"/>
      <c r="L37" s="90"/>
      <c r="M37" s="90"/>
      <c r="N37" s="90"/>
      <c r="O37" s="90"/>
      <c r="P37" s="90"/>
      <c r="Q37" s="92"/>
    </row>
    <row r="38" spans="1:17" ht="46.5">
      <c r="A38" s="107" t="s">
        <v>522</v>
      </c>
      <c r="B38" s="8" t="s">
        <v>556</v>
      </c>
      <c r="C38" s="90"/>
      <c r="D38" s="90"/>
      <c r="E38" s="90"/>
      <c r="F38" s="90"/>
      <c r="G38" s="90"/>
      <c r="H38" s="90"/>
      <c r="I38" s="91"/>
      <c r="J38" s="91"/>
      <c r="K38" s="90"/>
      <c r="L38" s="90"/>
      <c r="M38" s="90"/>
      <c r="N38" s="90"/>
      <c r="O38" s="90"/>
      <c r="P38" s="90"/>
      <c r="Q38" s="92"/>
    </row>
    <row r="39" spans="1:17" ht="132.75" customHeight="1">
      <c r="A39" s="107" t="s">
        <v>528</v>
      </c>
      <c r="B39" s="8" t="s">
        <v>549</v>
      </c>
    </row>
    <row r="40" spans="1:17" ht="108.75" customHeight="1">
      <c r="A40" s="107" t="s">
        <v>531</v>
      </c>
      <c r="B40" s="8" t="s">
        <v>550</v>
      </c>
    </row>
    <row r="41" spans="1:17" ht="46.5">
      <c r="A41" s="107" t="s">
        <v>555</v>
      </c>
      <c r="B41" s="8" t="s">
        <v>561</v>
      </c>
    </row>
    <row r="42" spans="1:17" ht="36.75" customHeight="1">
      <c r="A42" s="107" t="s">
        <v>559</v>
      </c>
      <c r="B42" s="8" t="s">
        <v>560</v>
      </c>
    </row>
    <row r="44" spans="1:17">
      <c r="D44" s="90"/>
      <c r="E44" s="90"/>
      <c r="G44" s="90"/>
      <c r="H44" s="90"/>
      <c r="I44" s="90"/>
      <c r="K44" s="90"/>
      <c r="L44" s="90"/>
      <c r="M44" s="90"/>
      <c r="O44" s="90"/>
      <c r="P44" s="90"/>
    </row>
    <row r="45" spans="1:17">
      <c r="D45" s="90"/>
      <c r="E45" s="90"/>
      <c r="G45" s="90"/>
      <c r="H45" s="90"/>
      <c r="I45" s="90"/>
      <c r="K45" s="90"/>
      <c r="L45" s="90"/>
      <c r="M45" s="90"/>
      <c r="O45" s="90"/>
      <c r="P45" s="90"/>
    </row>
    <row r="46" spans="1:17">
      <c r="D46" s="90"/>
      <c r="E46" s="90"/>
      <c r="G46" s="90"/>
      <c r="H46" s="90"/>
      <c r="I46" s="90"/>
      <c r="K46" s="90"/>
      <c r="L46" s="90"/>
      <c r="M46" s="90"/>
      <c r="O46" s="90"/>
      <c r="P46" s="90"/>
    </row>
    <row r="47" spans="1:17">
      <c r="D47" s="90"/>
      <c r="E47" s="90"/>
      <c r="G47" s="90"/>
      <c r="H47" s="90"/>
      <c r="I47" s="90"/>
      <c r="K47" s="90"/>
      <c r="L47" s="90"/>
      <c r="M47" s="90"/>
      <c r="O47" s="90"/>
      <c r="P47" s="90"/>
    </row>
    <row r="48" spans="1:17">
      <c r="D48" s="90"/>
      <c r="E48" s="90"/>
      <c r="G48" s="90"/>
      <c r="H48" s="90"/>
      <c r="I48" s="90"/>
      <c r="K48" s="90"/>
      <c r="L48" s="90"/>
      <c r="M48" s="90"/>
      <c r="O48" s="90"/>
      <c r="P48" s="90"/>
    </row>
  </sheetData>
  <hyperlinks>
    <hyperlink ref="B1" location="'Титульный лист'!A1" display="← Обратно к содержанию" xr:uid="{810721A7-7E5C-4034-9ED4-77808CDB4943}"/>
    <hyperlink ref="A14" location="'Market Data'!A39" display="[2]" xr:uid="{802CDDD4-B9CC-4A6E-B58A-8B8093F51252}"/>
    <hyperlink ref="A15" location="'Market Data'!A40" display="[3]" xr:uid="{11544A9E-321F-49AC-BE19-7901D1E939BB}"/>
    <hyperlink ref="A39" location="'Market Data'!A14" display="[2]" xr:uid="{AB4CCE33-5A89-42D9-A181-6D4C9508A366}"/>
    <hyperlink ref="A40" location="'Market Data'!A15" display="[3]" xr:uid="{69B7B93C-5FF1-43EC-A3EF-0672C9DE4040}"/>
    <hyperlink ref="A34" location="'Market Data'!A41" display="[4]" xr:uid="{DC9B69A8-7720-4EF9-9237-6E31FE580065}"/>
    <hyperlink ref="A41" location="'Market Data'!A34" display="[4]" xr:uid="{90C21065-5429-4F50-8619-BC7A94BA5BD5}"/>
    <hyperlink ref="E30" r:id="rId1" display="https://dsm.ru/upload/medialibrary/99d/gj71qanaed74ccp3e3bnnvqmo5e3xubx/DSM-Group-Pharma-market-2025.pdf" xr:uid="{509C5287-6B6B-4825-956D-500F2966DEF6}"/>
    <hyperlink ref="I30" r:id="rId2" xr:uid="{099EAD72-5334-4E35-9C23-1E16C68C3077}"/>
    <hyperlink ref="P30" r:id="rId3" xr:uid="{EFC911E9-2178-424F-84A6-57BD53AE7040}"/>
    <hyperlink ref="L30" r:id="rId4" xr:uid="{C246BEBE-5FA9-4E97-B6CB-3B96AAFE52EB}"/>
    <hyperlink ref="H30" r:id="rId5" xr:uid="{038BCDC5-58B4-4AD4-9A20-B09FB8272D21}"/>
    <hyperlink ref="D30" r:id="rId6" display="https://dsm.ru/upload/iblock/3cb/pax0chrit9923uyi1lkq96glk5wv0rj4.pdf" xr:uid="{0B169A05-C563-416D-8ECE-A5EF43B3734A}"/>
    <hyperlink ref="O30" r:id="rId7" xr:uid="{45517577-5436-4FAD-8B2F-3783A458218B}"/>
    <hyperlink ref="K30" r:id="rId8" xr:uid="{9BA65A31-2A28-42CD-A9B8-B62495086DEC}"/>
    <hyperlink ref="G30" r:id="rId9" xr:uid="{2F7BBF67-0D1D-4D85-8D55-652D02CE974F}"/>
    <hyperlink ref="C30" r:id="rId10" display="https://dsm.ru/upload/iblock/ced/l3ab5uqtnv3ujzalq09vsgmbqtithtuq.pdf" xr:uid="{345DE19B-4C0C-41DE-A900-B5923EC6568A}"/>
    <hyperlink ref="A13" location="'Market Data'!A38" display="[1]" xr:uid="{67701482-ECEC-403A-9437-DBCA4166B7BC}"/>
    <hyperlink ref="A38" location="'Market Data'!A13" display="[1]" xr:uid="{F2CEBA26-9B54-4C81-B26C-70D95B264448}"/>
    <hyperlink ref="A35" location="'Market Data'!A42" display="[5]" xr:uid="{63A40001-164F-4F25-838A-4B519EFA12F6}"/>
    <hyperlink ref="A42" location="'Market Data'!A35" display="[5]" xr:uid="{6C6597DA-0C1A-490E-B586-45600DD77A63}"/>
    <hyperlink ref="M30" r:id="rId11" xr:uid="{BC53981F-176A-442D-B032-3132C9981B15}"/>
  </hyperlinks>
  <pageMargins left="0.7" right="0.7" top="0.75" bottom="0.75" header="0.3" footer="0.3"/>
  <pageSetup paperSize="9" fitToHeight="0" orientation="portrait" r:id="rId12"/>
  <drawing r:id="rId1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3EDB-CDCD-4DDF-9226-359993802FFD}">
  <sheetPr>
    <pageSetUpPr fitToPage="1"/>
  </sheetPr>
  <dimension ref="A1:E40"/>
  <sheetViews>
    <sheetView showGridLines="0" zoomScale="80" zoomScaleNormal="80" workbookViewId="0">
      <pane xSplit="1" ySplit="3" topLeftCell="B4" activePane="bottomRight" state="frozen"/>
      <selection activeCell="A34" sqref="A34:XFD37"/>
      <selection pane="topRight" activeCell="A34" sqref="A34:XFD37"/>
      <selection pane="bottomLeft" activeCell="A34" sqref="A34:XFD37"/>
      <selection pane="bottomRight" activeCell="B6" sqref="B6"/>
    </sheetView>
  </sheetViews>
  <sheetFormatPr defaultColWidth="11" defaultRowHeight="15.5"/>
  <cols>
    <col min="1" max="1" width="61" style="12" customWidth="1"/>
    <col min="2" max="2" width="16.08203125" style="47" customWidth="1"/>
    <col min="3" max="3" width="57.33203125" style="8" customWidth="1"/>
  </cols>
  <sheetData>
    <row r="1" spans="1:3" ht="48" customHeight="1">
      <c r="A1" s="23" t="s">
        <v>276</v>
      </c>
    </row>
    <row r="2" spans="1:3" ht="24.75" customHeight="1">
      <c r="A2" s="24" t="s">
        <v>424</v>
      </c>
    </row>
    <row r="3" spans="1:3" ht="13.15" customHeight="1">
      <c r="A3" s="74" t="s">
        <v>425</v>
      </c>
      <c r="B3" s="67" t="s">
        <v>426</v>
      </c>
      <c r="C3" s="67" t="s">
        <v>440</v>
      </c>
    </row>
    <row r="4" spans="1:3" ht="13.15" customHeight="1">
      <c r="A4" s="22"/>
      <c r="B4" s="67"/>
      <c r="C4" s="67"/>
    </row>
    <row r="5" spans="1:3" ht="13.15" customHeight="1">
      <c r="A5" s="9" t="s">
        <v>459</v>
      </c>
      <c r="B5" s="67"/>
      <c r="C5" s="67"/>
    </row>
    <row r="6" spans="1:3" s="8" customFormat="1" ht="48.75" customHeight="1">
      <c r="A6" s="8" t="s">
        <v>450</v>
      </c>
      <c r="B6" s="75" t="s">
        <v>426</v>
      </c>
      <c r="C6" s="70" t="s">
        <v>427</v>
      </c>
    </row>
    <row r="7" spans="1:3" s="8" customFormat="1" ht="48.75" customHeight="1">
      <c r="A7" s="8" t="s">
        <v>428</v>
      </c>
      <c r="B7" s="75" t="s">
        <v>426</v>
      </c>
      <c r="C7" s="28" t="s">
        <v>430</v>
      </c>
    </row>
    <row r="8" spans="1:3" s="8" customFormat="1" ht="48.75" customHeight="1">
      <c r="A8" s="8" t="s">
        <v>429</v>
      </c>
      <c r="B8" s="75" t="s">
        <v>426</v>
      </c>
      <c r="C8" s="28" t="s">
        <v>431</v>
      </c>
    </row>
    <row r="9" spans="1:3" s="4" customFormat="1" ht="23.25" customHeight="1">
      <c r="B9" s="76"/>
      <c r="C9" s="28"/>
    </row>
    <row r="10" spans="1:3" ht="13.15" customHeight="1">
      <c r="A10" s="9" t="s">
        <v>449</v>
      </c>
      <c r="B10" s="67"/>
      <c r="C10" s="67"/>
    </row>
    <row r="11" spans="1:3" ht="13.15" customHeight="1">
      <c r="A11" s="9"/>
      <c r="B11" s="67"/>
      <c r="C11" s="67"/>
    </row>
    <row r="12" spans="1:3" s="8" customFormat="1" ht="48.75" customHeight="1">
      <c r="A12" s="8" t="s">
        <v>433</v>
      </c>
      <c r="B12" s="75" t="s">
        <v>426</v>
      </c>
      <c r="C12" s="8" t="s">
        <v>455</v>
      </c>
    </row>
    <row r="13" spans="1:3" s="8" customFormat="1" ht="48.75" customHeight="1">
      <c r="A13" s="8" t="s">
        <v>434</v>
      </c>
      <c r="B13" s="75" t="s">
        <v>426</v>
      </c>
      <c r="C13" s="8" t="s">
        <v>456</v>
      </c>
    </row>
    <row r="14" spans="1:3" s="8" customFormat="1" ht="48.75" customHeight="1">
      <c r="A14" s="8" t="s">
        <v>451</v>
      </c>
      <c r="B14" s="75" t="s">
        <v>426</v>
      </c>
      <c r="C14" s="8" t="s">
        <v>452</v>
      </c>
    </row>
    <row r="15" spans="1:3" s="8" customFormat="1" ht="48.75" customHeight="1">
      <c r="A15" s="8" t="s">
        <v>453</v>
      </c>
      <c r="B15" s="75" t="s">
        <v>426</v>
      </c>
      <c r="C15" s="8" t="s">
        <v>454</v>
      </c>
    </row>
    <row r="16" spans="1:3" s="8" customFormat="1" ht="48.75" customHeight="1">
      <c r="A16" s="8" t="s">
        <v>552</v>
      </c>
      <c r="B16" s="75" t="s">
        <v>426</v>
      </c>
      <c r="C16" s="8" t="s">
        <v>553</v>
      </c>
    </row>
    <row r="17" spans="1:5" ht="13.15" customHeight="1">
      <c r="A17" s="9"/>
      <c r="B17" s="67"/>
      <c r="C17" s="67"/>
    </row>
    <row r="18" spans="1:5" ht="31.5" customHeight="1">
      <c r="A18" s="9" t="s">
        <v>448</v>
      </c>
      <c r="B18" s="67"/>
      <c r="C18" s="67"/>
    </row>
    <row r="19" spans="1:5" ht="13.15" customHeight="1">
      <c r="A19" s="9"/>
      <c r="B19" s="67"/>
      <c r="C19" s="67"/>
    </row>
    <row r="20" spans="1:5" s="8" customFormat="1" ht="48.75" customHeight="1">
      <c r="A20" s="8" t="s">
        <v>436</v>
      </c>
      <c r="B20" s="75" t="s">
        <v>426</v>
      </c>
      <c r="C20" s="8" t="s">
        <v>437</v>
      </c>
    </row>
    <row r="21" spans="1:5" s="8" customFormat="1" ht="46.5" customHeight="1">
      <c r="A21" s="8" t="s">
        <v>435</v>
      </c>
      <c r="B21" s="75" t="s">
        <v>426</v>
      </c>
      <c r="C21" s="8" t="s">
        <v>457</v>
      </c>
      <c r="E21" s="258"/>
    </row>
    <row r="22" spans="1:5" s="8" customFormat="1" ht="48.75" customHeight="1">
      <c r="A22" s="8" t="s">
        <v>432</v>
      </c>
      <c r="B22" s="75" t="s">
        <v>426</v>
      </c>
      <c r="C22" s="8" t="s">
        <v>458</v>
      </c>
    </row>
    <row r="23" spans="1:5" ht="13.15" customHeight="1">
      <c r="A23" s="9"/>
      <c r="B23" s="67"/>
      <c r="C23" s="67"/>
    </row>
    <row r="24" spans="1:5" ht="31.5" customHeight="1">
      <c r="A24" s="9" t="s">
        <v>481</v>
      </c>
      <c r="B24" s="67"/>
      <c r="C24" s="67"/>
    </row>
    <row r="25" spans="1:5" ht="13.15" customHeight="1">
      <c r="A25" s="9"/>
      <c r="B25" s="67"/>
      <c r="C25" s="67"/>
    </row>
    <row r="26" spans="1:5" s="8" customFormat="1" ht="48.75" customHeight="1">
      <c r="A26" s="8" t="s">
        <v>438</v>
      </c>
      <c r="B26" s="75" t="s">
        <v>426</v>
      </c>
      <c r="C26" s="8" t="s">
        <v>441</v>
      </c>
    </row>
    <row r="27" spans="1:5" ht="13.15" customHeight="1">
      <c r="A27" s="9"/>
      <c r="B27" s="67"/>
      <c r="C27" s="67"/>
    </row>
    <row r="28" spans="1:5" ht="31.5" customHeight="1">
      <c r="A28" s="9"/>
      <c r="B28" s="44"/>
      <c r="C28" s="68"/>
    </row>
    <row r="29" spans="1:5" ht="31.5" customHeight="1">
      <c r="A29" s="9"/>
      <c r="B29" s="77"/>
      <c r="C29" s="28"/>
    </row>
    <row r="30" spans="1:5" ht="31.5" customHeight="1">
      <c r="A30" s="8"/>
      <c r="B30" s="77"/>
      <c r="C30" s="28"/>
    </row>
    <row r="31" spans="1:5" ht="13.15" customHeight="1">
      <c r="A31" s="9"/>
      <c r="B31" s="44"/>
      <c r="C31" s="68"/>
    </row>
    <row r="32" spans="1:5" ht="13.15" customHeight="1">
      <c r="A32" s="9"/>
      <c r="B32" s="77"/>
      <c r="C32" s="28"/>
    </row>
    <row r="33" spans="1:3" ht="45" customHeight="1">
      <c r="A33" s="9"/>
      <c r="B33" s="77"/>
      <c r="C33" s="28"/>
    </row>
    <row r="34" spans="1:3" ht="13.15" customHeight="1">
      <c r="A34" s="8"/>
      <c r="B34" s="77"/>
      <c r="C34" s="28"/>
    </row>
    <row r="35" spans="1:3" ht="13.15" customHeight="1">
      <c r="A35" s="8"/>
      <c r="B35" s="77"/>
      <c r="C35" s="28"/>
    </row>
    <row r="36" spans="1:3" ht="13.15" customHeight="1">
      <c r="A36" s="9"/>
      <c r="B36" s="44"/>
      <c r="C36" s="68"/>
    </row>
    <row r="37" spans="1:3" ht="13.15" customHeight="1">
      <c r="A37" s="8"/>
      <c r="B37" s="77"/>
      <c r="C37" s="28"/>
    </row>
    <row r="38" spans="1:3">
      <c r="A38" s="9"/>
      <c r="B38" s="78"/>
      <c r="C38" s="69"/>
    </row>
    <row r="39" spans="1:3" s="73" customFormat="1">
      <c r="A39" s="51"/>
      <c r="B39" s="79" t="s">
        <v>6</v>
      </c>
      <c r="C39" s="72" t="s">
        <v>6</v>
      </c>
    </row>
    <row r="40" spans="1:3" s="73" customFormat="1">
      <c r="A40" s="51"/>
      <c r="B40" s="79" t="s">
        <v>6</v>
      </c>
      <c r="C40" s="72" t="s">
        <v>6</v>
      </c>
    </row>
  </sheetData>
  <hyperlinks>
    <hyperlink ref="A1" location="'Титульный лист'!A1" display="← Обратно к содержанию" xr:uid="{B800B775-1EAB-40A2-BF69-2D8E8B64F610}"/>
    <hyperlink ref="B6" r:id="rId1" xr:uid="{F627197B-6F8B-4A51-B657-8EEE85EEE961}"/>
    <hyperlink ref="B12" r:id="rId2" xr:uid="{DECF63FB-A240-40C4-945D-16E8E5E018E9}"/>
    <hyperlink ref="B13" r:id="rId3" xr:uid="{BB16BB69-695A-4913-A13F-F5E27F182CD5}"/>
    <hyperlink ref="B21" r:id="rId4" xr:uid="{7553BD98-C101-47EF-B1C4-4984AB15E499}"/>
    <hyperlink ref="B22" r:id="rId5" xr:uid="{C4DD50FB-BD06-4AAB-90DB-CB3F5648CEA3}"/>
    <hyperlink ref="B26" r:id="rId6" xr:uid="{D3F0F17C-DAD5-41B0-BE7A-9369BA3C2AEA}"/>
    <hyperlink ref="B20" r:id="rId7" xr:uid="{B20B77A9-C67B-4809-B5B9-6EA14F6F7544}"/>
    <hyperlink ref="B8" r:id="rId8" xr:uid="{817FD2A5-9E71-4F8B-87DD-B0B633689C24}"/>
    <hyperlink ref="B15" r:id="rId9" xr:uid="{C51020E8-5842-44E5-84FF-C6830A17A6A1}"/>
    <hyperlink ref="B14" r:id="rId10" xr:uid="{7215BBD8-0497-4433-95B4-1921FC91FBA5}"/>
    <hyperlink ref="B7" r:id="rId11" xr:uid="{9F2BA1BE-D5DC-4BB4-804D-0C36FC833906}"/>
    <hyperlink ref="B16" r:id="rId12" xr:uid="{D407A636-69CB-42CD-A1FE-022F36FC81ED}"/>
  </hyperlinks>
  <pageMargins left="0.7" right="0.7" top="0.75" bottom="0.75" header="0.3" footer="0.3"/>
  <pageSetup paperSize="9" fitToHeight="0" orientation="portrait" r:id="rId13"/>
  <drawing r:id="rId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2"/>
  <sheetViews>
    <sheetView showGridLines="0" zoomScale="80" zoomScaleNormal="80" workbookViewId="0">
      <pane xSplit="1" ySplit="3" topLeftCell="E13" activePane="bottomRight" state="frozen"/>
      <selection activeCell="N1" sqref="N1:N1048576"/>
      <selection pane="topRight" activeCell="N1" sqref="N1:N1048576"/>
      <selection pane="bottomLeft" activeCell="N1" sqref="N1:N1048576"/>
      <selection pane="bottomRight" activeCell="M21" sqref="M21"/>
    </sheetView>
  </sheetViews>
  <sheetFormatPr defaultColWidth="11" defaultRowHeight="15.5"/>
  <cols>
    <col min="1" max="1" width="41.25" style="51" customWidth="1"/>
    <col min="2" max="14" width="11.75" style="51" customWidth="1"/>
    <col min="15" max="15" width="11.75" style="73" customWidth="1"/>
  </cols>
  <sheetData>
    <row r="1" spans="1:16" ht="48" customHeight="1">
      <c r="A1" s="119" t="s">
        <v>276</v>
      </c>
    </row>
    <row r="2" spans="1:16" ht="24.75" customHeight="1">
      <c r="A2" s="120" t="s">
        <v>278</v>
      </c>
    </row>
    <row r="3" spans="1:16" ht="13.15" customHeight="1">
      <c r="A3" s="121" t="s">
        <v>296</v>
      </c>
      <c r="B3" s="233">
        <v>2019</v>
      </c>
      <c r="C3" s="233">
        <v>2020</v>
      </c>
      <c r="D3" s="233">
        <v>2021</v>
      </c>
      <c r="E3" s="233">
        <v>2022</v>
      </c>
      <c r="F3" s="233">
        <v>2023</v>
      </c>
      <c r="G3" s="233">
        <v>2024</v>
      </c>
      <c r="H3" s="233">
        <v>2025</v>
      </c>
      <c r="I3" s="123"/>
      <c r="J3" s="123" t="s">
        <v>300</v>
      </c>
      <c r="K3" s="123" t="s">
        <v>299</v>
      </c>
      <c r="L3" s="123"/>
      <c r="M3" s="123" t="s">
        <v>322</v>
      </c>
      <c r="N3" s="123" t="s">
        <v>323</v>
      </c>
      <c r="O3" s="123" t="s">
        <v>396</v>
      </c>
      <c r="P3" s="123" t="s">
        <v>598</v>
      </c>
    </row>
    <row r="4" spans="1:16" ht="13.15" customHeight="1">
      <c r="A4" s="116"/>
      <c r="B4" s="219"/>
      <c r="C4" s="219"/>
      <c r="D4" s="219"/>
      <c r="E4" s="219"/>
      <c r="F4" s="219"/>
      <c r="G4" s="219"/>
      <c r="H4" s="87"/>
      <c r="I4" s="87"/>
      <c r="J4" s="219"/>
      <c r="K4" s="219"/>
      <c r="L4" s="219"/>
      <c r="M4" s="219"/>
      <c r="N4" s="219"/>
    </row>
    <row r="5" spans="1:16" ht="13.15" customHeight="1">
      <c r="A5" s="116" t="s">
        <v>0</v>
      </c>
      <c r="B5" s="53">
        <v>5202699</v>
      </c>
      <c r="C5" s="53">
        <v>9579441</v>
      </c>
      <c r="D5" s="53">
        <v>13231827</v>
      </c>
      <c r="E5" s="53">
        <v>13479612</v>
      </c>
      <c r="F5" s="53">
        <v>15842029</v>
      </c>
      <c r="G5" s="53">
        <v>21448519</v>
      </c>
      <c r="H5" s="98">
        <v>37574035</v>
      </c>
      <c r="I5" s="98"/>
      <c r="J5" s="53">
        <v>2278458</v>
      </c>
      <c r="K5" s="53">
        <v>2410738</v>
      </c>
      <c r="L5" s="53"/>
      <c r="M5" s="53">
        <v>5841552</v>
      </c>
      <c r="N5" s="53">
        <v>7134266</v>
      </c>
      <c r="O5" s="54">
        <v>12974688.6349134</v>
      </c>
      <c r="P5" s="25">
        <v>22796823</v>
      </c>
    </row>
    <row r="6" spans="1:16" ht="13.15" customHeight="1">
      <c r="A6" s="116" t="s">
        <v>1</v>
      </c>
      <c r="B6" s="53">
        <v>-2421546</v>
      </c>
      <c r="C6" s="53">
        <v>-3304165</v>
      </c>
      <c r="D6" s="53">
        <v>-4678817</v>
      </c>
      <c r="E6" s="53">
        <f>-3955763</f>
        <v>-3955763</v>
      </c>
      <c r="F6" s="53">
        <v>-5807868</v>
      </c>
      <c r="G6" s="53">
        <v>-7246436</v>
      </c>
      <c r="H6" s="98">
        <v>-12151746</v>
      </c>
      <c r="I6" s="98"/>
      <c r="J6" s="53">
        <v>-1461520</v>
      </c>
      <c r="K6" s="53">
        <v>-1289279</v>
      </c>
      <c r="L6" s="53"/>
      <c r="M6" s="53">
        <v>-2961344</v>
      </c>
      <c r="N6" s="53">
        <v>-2975420</v>
      </c>
      <c r="O6" s="54">
        <v>-5006827</v>
      </c>
      <c r="P6" s="25">
        <v>-7561819</v>
      </c>
    </row>
    <row r="7" spans="1:16" ht="13.15" customHeight="1">
      <c r="A7" s="182" t="s">
        <v>2</v>
      </c>
      <c r="B7" s="216">
        <f>SUM(B5:B6)</f>
        <v>2781153</v>
      </c>
      <c r="C7" s="216">
        <f t="shared" ref="C7:E7" si="0">SUM(C5:C6)</f>
        <v>6275276</v>
      </c>
      <c r="D7" s="216">
        <f t="shared" si="0"/>
        <v>8553010</v>
      </c>
      <c r="E7" s="216">
        <f t="shared" si="0"/>
        <v>9523849</v>
      </c>
      <c r="F7" s="216">
        <f t="shared" ref="F7" si="1">SUM(F5:F6)</f>
        <v>10034161</v>
      </c>
      <c r="G7" s="216">
        <v>14202083</v>
      </c>
      <c r="H7" s="218">
        <v>25422289</v>
      </c>
      <c r="I7" s="218"/>
      <c r="J7" s="216">
        <f>SUM(J5:J6)</f>
        <v>816938</v>
      </c>
      <c r="K7" s="216">
        <f t="shared" ref="K7" si="2">SUM(K5:K6)</f>
        <v>1121459</v>
      </c>
      <c r="L7" s="216"/>
      <c r="M7" s="216">
        <f>SUM(M5:M6)</f>
        <v>2880208</v>
      </c>
      <c r="N7" s="216">
        <f>SUM(N5:N6)</f>
        <v>4158846</v>
      </c>
      <c r="O7" s="184">
        <v>7967862</v>
      </c>
      <c r="P7" s="26">
        <v>15235004</v>
      </c>
    </row>
    <row r="8" spans="1:16" ht="13.15" customHeight="1">
      <c r="A8" s="182"/>
      <c r="B8" s="53"/>
      <c r="C8" s="53"/>
      <c r="D8" s="53"/>
      <c r="E8" s="53"/>
      <c r="F8" s="53"/>
      <c r="G8" s="53"/>
      <c r="I8" s="98"/>
      <c r="J8" s="53"/>
      <c r="K8" s="53"/>
      <c r="L8" s="53"/>
      <c r="M8" s="53"/>
      <c r="N8" s="53"/>
    </row>
    <row r="9" spans="1:16" ht="13.15" customHeight="1">
      <c r="A9" s="116" t="s">
        <v>3</v>
      </c>
      <c r="B9" s="53">
        <v>-742521</v>
      </c>
      <c r="C9" s="53">
        <v>-998570</v>
      </c>
      <c r="D9" s="53">
        <v>-2079758</v>
      </c>
      <c r="E9" s="53">
        <v>-2011601</v>
      </c>
      <c r="F9" s="53">
        <v>-2523776</v>
      </c>
      <c r="G9" s="53">
        <v>-4459648</v>
      </c>
      <c r="H9" s="98">
        <v>-6394783</v>
      </c>
      <c r="I9" s="98"/>
      <c r="J9" s="53">
        <v>-438811</v>
      </c>
      <c r="K9" s="53">
        <v>-667352</v>
      </c>
      <c r="L9" s="53"/>
      <c r="M9" s="53">
        <v>-845656</v>
      </c>
      <c r="N9" s="53">
        <v>-1561945</v>
      </c>
      <c r="O9" s="54">
        <v>-2542544</v>
      </c>
      <c r="P9" s="54">
        <v>-5682369</v>
      </c>
    </row>
    <row r="10" spans="1:16" ht="13.15" customHeight="1">
      <c r="A10" s="116" t="s">
        <v>4</v>
      </c>
      <c r="B10" s="53">
        <v>-812333</v>
      </c>
      <c r="C10" s="53">
        <v>-1251937</v>
      </c>
      <c r="D10" s="53">
        <v>-1795649</v>
      </c>
      <c r="E10" s="53">
        <v>-2146597</v>
      </c>
      <c r="F10" s="53">
        <v>-1884890</v>
      </c>
      <c r="G10" s="53">
        <v>-2698675</v>
      </c>
      <c r="H10" s="98">
        <v>-4967583</v>
      </c>
      <c r="I10" s="98"/>
      <c r="J10" s="53">
        <v>-395759</v>
      </c>
      <c r="K10" s="53">
        <v>-466771</v>
      </c>
      <c r="L10" s="53"/>
      <c r="M10" s="53">
        <v>-827178</v>
      </c>
      <c r="N10" s="53">
        <v>-1022867</v>
      </c>
      <c r="O10" s="54">
        <v>-1768903</v>
      </c>
      <c r="P10" s="54">
        <v>-2986050</v>
      </c>
    </row>
    <row r="11" spans="1:16" ht="33" customHeight="1">
      <c r="A11" s="116" t="s">
        <v>604</v>
      </c>
      <c r="B11" s="53"/>
      <c r="C11" s="53"/>
      <c r="D11" s="53"/>
      <c r="E11" s="53"/>
      <c r="F11" s="53"/>
      <c r="G11" s="53"/>
      <c r="H11" s="98"/>
      <c r="I11" s="98"/>
      <c r="J11" s="53"/>
      <c r="K11" s="53"/>
      <c r="L11" s="53"/>
      <c r="M11" s="53"/>
      <c r="N11" s="53"/>
      <c r="O11" s="54">
        <v>-46787</v>
      </c>
      <c r="P11" s="54">
        <v>859647</v>
      </c>
    </row>
    <row r="12" spans="1:16" ht="31.15" customHeight="1">
      <c r="A12" s="116" t="s">
        <v>5</v>
      </c>
      <c r="B12" s="84" t="s">
        <v>6</v>
      </c>
      <c r="C12" s="84" t="s">
        <v>6</v>
      </c>
      <c r="D12" s="84" t="s">
        <v>6</v>
      </c>
      <c r="E12" s="84" t="s">
        <v>6</v>
      </c>
      <c r="F12" s="53">
        <v>-29396</v>
      </c>
      <c r="G12" s="53">
        <v>-27344</v>
      </c>
      <c r="H12" s="98">
        <v>-232357</v>
      </c>
      <c r="I12" s="98"/>
      <c r="J12" s="53">
        <v>-134</v>
      </c>
      <c r="K12" s="53">
        <v>-11567</v>
      </c>
      <c r="L12" s="53"/>
      <c r="M12" s="53">
        <v>-3364</v>
      </c>
      <c r="N12" s="53">
        <v>-26781</v>
      </c>
      <c r="O12" s="54">
        <v>-57352</v>
      </c>
      <c r="P12" s="25">
        <v>-155664</v>
      </c>
    </row>
    <row r="13" spans="1:16" ht="13.15" customHeight="1">
      <c r="A13" s="116" t="s">
        <v>7</v>
      </c>
      <c r="B13" s="53">
        <v>-46320</v>
      </c>
      <c r="C13" s="53">
        <v>-288352</v>
      </c>
      <c r="D13" s="53">
        <v>-72906</v>
      </c>
      <c r="E13" s="53">
        <v>-157447</v>
      </c>
      <c r="F13" s="53">
        <v>-85928</v>
      </c>
      <c r="G13" s="53">
        <v>-164543</v>
      </c>
      <c r="H13" s="51">
        <v>-191178</v>
      </c>
      <c r="I13" s="98"/>
      <c r="J13" s="53">
        <v>-16849</v>
      </c>
      <c r="K13" s="53">
        <v>-20814</v>
      </c>
      <c r="L13" s="53"/>
      <c r="M13" s="53">
        <v>-30750</v>
      </c>
      <c r="N13" s="53">
        <v>-46926</v>
      </c>
      <c r="O13" s="54">
        <v>-88418</v>
      </c>
      <c r="P13" s="25">
        <v>-450879</v>
      </c>
    </row>
    <row r="14" spans="1:16" ht="13.15" customHeight="1">
      <c r="A14" s="116" t="s">
        <v>8</v>
      </c>
      <c r="B14" s="53">
        <v>11188</v>
      </c>
      <c r="C14" s="53">
        <v>39328</v>
      </c>
      <c r="D14" s="53">
        <v>19223</v>
      </c>
      <c r="E14" s="53">
        <v>140901</v>
      </c>
      <c r="F14" s="53">
        <v>88408</v>
      </c>
      <c r="G14" s="53">
        <v>43873</v>
      </c>
      <c r="H14" s="98">
        <v>84297</v>
      </c>
      <c r="I14" s="218"/>
      <c r="J14" s="53">
        <v>18361</v>
      </c>
      <c r="K14" s="53">
        <v>10833</v>
      </c>
      <c r="L14" s="53"/>
      <c r="M14" s="53">
        <v>46379</v>
      </c>
      <c r="N14" s="53">
        <v>17466</v>
      </c>
      <c r="O14" s="54">
        <v>15527</v>
      </c>
      <c r="P14" s="25">
        <v>126742</v>
      </c>
    </row>
    <row r="15" spans="1:16" ht="13.15" customHeight="1">
      <c r="A15" s="182" t="s">
        <v>9</v>
      </c>
      <c r="B15" s="216">
        <f>SUM(B7,B9:B14)</f>
        <v>1191167</v>
      </c>
      <c r="C15" s="216">
        <f t="shared" ref="C15:E15" si="3">SUM(C7,C9:C14)</f>
        <v>3775745</v>
      </c>
      <c r="D15" s="216">
        <f t="shared" si="3"/>
        <v>4623920</v>
      </c>
      <c r="E15" s="216">
        <f t="shared" si="3"/>
        <v>5349105</v>
      </c>
      <c r="F15" s="216">
        <f t="shared" ref="F15" si="4">SUM(F7,F9:F14)</f>
        <v>5598579</v>
      </c>
      <c r="G15" s="216">
        <v>6895746</v>
      </c>
      <c r="H15" s="218">
        <v>13720685</v>
      </c>
      <c r="I15" s="98"/>
      <c r="J15" s="216">
        <f>SUM(J7,J9:J14)</f>
        <v>-16254</v>
      </c>
      <c r="K15" s="216">
        <f>SUM(K7,K9:K14)</f>
        <v>-34212</v>
      </c>
      <c r="L15" s="216"/>
      <c r="M15" s="216">
        <f>SUM(M7:M14)</f>
        <v>1219639</v>
      </c>
      <c r="N15" s="216">
        <f>SUM(N7:N14)</f>
        <v>1517793</v>
      </c>
      <c r="O15" s="184">
        <v>3479386</v>
      </c>
      <c r="P15" s="26">
        <v>6946431</v>
      </c>
    </row>
    <row r="16" spans="1:16" ht="13.15" customHeight="1">
      <c r="A16" s="182"/>
      <c r="B16" s="53"/>
      <c r="C16" s="53"/>
      <c r="D16" s="53"/>
      <c r="E16" s="53"/>
      <c r="F16" s="53"/>
      <c r="G16" s="53"/>
      <c r="I16" s="98"/>
      <c r="J16" s="53"/>
      <c r="K16" s="53"/>
      <c r="L16" s="53"/>
      <c r="M16" s="53"/>
      <c r="N16" s="53"/>
      <c r="O16" s="54"/>
    </row>
    <row r="17" spans="1:16" ht="13.15" customHeight="1">
      <c r="A17" s="116" t="s">
        <v>10</v>
      </c>
      <c r="B17" s="53">
        <v>49026</v>
      </c>
      <c r="C17" s="53">
        <v>-68995</v>
      </c>
      <c r="D17" s="53">
        <v>-16603</v>
      </c>
      <c r="E17" s="53">
        <v>10765</v>
      </c>
      <c r="F17" s="53">
        <v>-140652</v>
      </c>
      <c r="G17" s="53">
        <v>-148565</v>
      </c>
      <c r="H17" s="98">
        <v>184436</v>
      </c>
      <c r="I17" s="98"/>
      <c r="J17" s="53">
        <v>-43285</v>
      </c>
      <c r="K17" s="53">
        <v>-11378</v>
      </c>
      <c r="L17" s="53"/>
      <c r="M17" s="53">
        <v>-112647</v>
      </c>
      <c r="N17" s="53">
        <v>37384</v>
      </c>
      <c r="O17" s="54">
        <v>237729</v>
      </c>
      <c r="P17" s="25">
        <v>-117302</v>
      </c>
    </row>
    <row r="18" spans="1:16" ht="13.15" customHeight="1">
      <c r="A18" s="116" t="s">
        <v>11</v>
      </c>
      <c r="B18" s="53">
        <v>31103</v>
      </c>
      <c r="C18" s="53">
        <v>22225</v>
      </c>
      <c r="D18" s="53">
        <v>35888</v>
      </c>
      <c r="E18" s="53">
        <v>57369</v>
      </c>
      <c r="F18" s="53">
        <v>143814</v>
      </c>
      <c r="G18" s="53">
        <v>334184</v>
      </c>
      <c r="H18" s="98">
        <v>837045</v>
      </c>
      <c r="I18" s="218"/>
      <c r="J18" s="53">
        <v>9294</v>
      </c>
      <c r="K18" s="53">
        <v>10036</v>
      </c>
      <c r="L18" s="53"/>
      <c r="M18" s="53">
        <v>60174</v>
      </c>
      <c r="N18" s="53">
        <v>57759</v>
      </c>
      <c r="O18" s="54">
        <v>414036.70020790002</v>
      </c>
      <c r="P18" s="25">
        <v>421025</v>
      </c>
    </row>
    <row r="19" spans="1:16" ht="13.15" customHeight="1">
      <c r="A19" s="116" t="s">
        <v>12</v>
      </c>
      <c r="B19" s="53">
        <v>-196609</v>
      </c>
      <c r="C19" s="53">
        <v>-203120</v>
      </c>
      <c r="D19" s="53">
        <v>-375124</v>
      </c>
      <c r="E19" s="53">
        <v>-379919</v>
      </c>
      <c r="F19" s="53">
        <v>-1155353</v>
      </c>
      <c r="G19" s="53">
        <v>-2485846</v>
      </c>
      <c r="H19" s="98">
        <v>-4988062</v>
      </c>
      <c r="I19" s="98"/>
      <c r="J19" s="53">
        <v>-198620</v>
      </c>
      <c r="K19" s="53">
        <v>-486338</v>
      </c>
      <c r="L19" s="53"/>
      <c r="M19" s="53">
        <v>-477550</v>
      </c>
      <c r="N19" s="53">
        <v>-1007518</v>
      </c>
      <c r="O19" s="54">
        <v>-2156532</v>
      </c>
      <c r="P19" s="25">
        <v>-3729506</v>
      </c>
    </row>
    <row r="20" spans="1:16" ht="13.15" customHeight="1">
      <c r="A20" s="182" t="s">
        <v>13</v>
      </c>
      <c r="B20" s="216">
        <f>SUM(B15,B17:B19)</f>
        <v>1074687</v>
      </c>
      <c r="C20" s="216">
        <f t="shared" ref="C20:E20" si="5">SUM(C15,C17:C19)</f>
        <v>3525855</v>
      </c>
      <c r="D20" s="216">
        <f t="shared" si="5"/>
        <v>4268081</v>
      </c>
      <c r="E20" s="216">
        <f t="shared" si="5"/>
        <v>5037320</v>
      </c>
      <c r="F20" s="216">
        <f t="shared" ref="F20" si="6">SUM(F15,F17:F19)</f>
        <v>4446388</v>
      </c>
      <c r="G20" s="216">
        <v>4595519</v>
      </c>
      <c r="H20" s="218">
        <v>9754104</v>
      </c>
      <c r="I20" s="218"/>
      <c r="J20" s="216">
        <f>SUM(J15,J17:J19)</f>
        <v>-248865</v>
      </c>
      <c r="K20" s="216">
        <f t="shared" ref="K20" si="7">SUM(K15,K17:K19)</f>
        <v>-521892</v>
      </c>
      <c r="L20" s="216"/>
      <c r="M20" s="216">
        <f>SUM(M15:M19)</f>
        <v>689616</v>
      </c>
      <c r="N20" s="216">
        <f>SUM(N15:N19)</f>
        <v>605418</v>
      </c>
      <c r="O20" s="184">
        <v>1974620</v>
      </c>
      <c r="P20" s="26">
        <v>3520648</v>
      </c>
    </row>
    <row r="21" spans="1:16" ht="13.15" customHeight="1">
      <c r="A21" s="182"/>
      <c r="B21" s="53"/>
      <c r="C21" s="53"/>
      <c r="D21" s="53"/>
      <c r="E21" s="53"/>
      <c r="F21" s="53"/>
      <c r="G21" s="53"/>
      <c r="I21" s="98"/>
      <c r="J21" s="53"/>
      <c r="K21" s="53"/>
      <c r="L21" s="53"/>
      <c r="M21" s="53"/>
      <c r="N21" s="53"/>
      <c r="O21" s="54"/>
    </row>
    <row r="22" spans="1:16" ht="13.15" customHeight="1">
      <c r="A22" s="116" t="s">
        <v>14</v>
      </c>
      <c r="B22" s="53">
        <v>-199319</v>
      </c>
      <c r="C22" s="53">
        <v>-745295</v>
      </c>
      <c r="D22" s="53">
        <v>-891048</v>
      </c>
      <c r="E22" s="53">
        <v>-1062598</v>
      </c>
      <c r="F22" s="53">
        <v>-1477576</v>
      </c>
      <c r="G22" s="53">
        <v>-1719875</v>
      </c>
      <c r="H22" s="98">
        <v>-2586254</v>
      </c>
      <c r="I22" s="98"/>
      <c r="J22" s="53">
        <v>-40447</v>
      </c>
      <c r="K22" s="53">
        <v>79565</v>
      </c>
      <c r="L22" s="53"/>
      <c r="M22" s="53">
        <v>-224691</v>
      </c>
      <c r="N22" s="53">
        <v>-600336</v>
      </c>
      <c r="O22" s="54">
        <v>-556646</v>
      </c>
      <c r="P22" s="25">
        <v>-932074</v>
      </c>
    </row>
    <row r="23" spans="1:16" ht="13.15" customHeight="1">
      <c r="A23" s="182" t="s">
        <v>301</v>
      </c>
      <c r="B23" s="216">
        <f>SUM(B20,B22)</f>
        <v>875368</v>
      </c>
      <c r="C23" s="216">
        <f t="shared" ref="C23:E23" si="8">SUM(C20,C22)</f>
        <v>2780560</v>
      </c>
      <c r="D23" s="216">
        <f t="shared" si="8"/>
        <v>3377033</v>
      </c>
      <c r="E23" s="216">
        <f t="shared" si="8"/>
        <v>3974722</v>
      </c>
      <c r="F23" s="216">
        <f>SUM(F20,F22)</f>
        <v>2968812</v>
      </c>
      <c r="G23" s="216">
        <v>2875644</v>
      </c>
      <c r="H23" s="218">
        <v>7167850</v>
      </c>
      <c r="I23" s="218"/>
      <c r="J23" s="216">
        <f>SUM(J20,J22)</f>
        <v>-289312</v>
      </c>
      <c r="K23" s="216">
        <f>SUM(K20,K22)</f>
        <v>-442327</v>
      </c>
      <c r="L23" s="216"/>
      <c r="M23" s="216">
        <f>SUM(M20:M22)</f>
        <v>464925</v>
      </c>
      <c r="N23" s="216">
        <f>SUM(N20:N22)</f>
        <v>5082</v>
      </c>
      <c r="O23" s="184">
        <v>1417974</v>
      </c>
      <c r="P23" s="26">
        <v>2588574</v>
      </c>
    </row>
    <row r="24" spans="1:16" ht="13.15" customHeight="1">
      <c r="A24" s="182"/>
      <c r="B24" s="53"/>
      <c r="C24" s="53"/>
      <c r="D24" s="53"/>
      <c r="E24" s="53"/>
      <c r="F24" s="53"/>
      <c r="G24" s="53"/>
      <c r="I24" s="88"/>
      <c r="J24" s="53"/>
      <c r="K24" s="53"/>
      <c r="L24" s="53"/>
      <c r="M24" s="53"/>
      <c r="N24" s="53"/>
      <c r="O24" s="54"/>
    </row>
    <row r="25" spans="1:16" ht="45" customHeight="1">
      <c r="A25" s="182" t="s">
        <v>16</v>
      </c>
      <c r="B25" s="53"/>
      <c r="C25" s="53"/>
      <c r="D25" s="53"/>
      <c r="E25" s="53"/>
      <c r="F25" s="53"/>
      <c r="G25" s="53"/>
      <c r="H25" s="98"/>
      <c r="I25" s="88"/>
      <c r="J25" s="53"/>
      <c r="K25" s="53"/>
      <c r="L25" s="53"/>
      <c r="M25" s="53"/>
      <c r="N25" s="53"/>
      <c r="O25" s="54"/>
    </row>
    <row r="26" spans="1:16" ht="13.15" customHeight="1">
      <c r="A26" s="116" t="s">
        <v>17</v>
      </c>
      <c r="B26" s="53">
        <v>878287</v>
      </c>
      <c r="C26" s="53">
        <v>2781606</v>
      </c>
      <c r="D26" s="53">
        <v>3377093</v>
      </c>
      <c r="E26" s="53">
        <v>3976571</v>
      </c>
      <c r="F26" s="53">
        <v>2989393</v>
      </c>
      <c r="G26" s="53">
        <v>2856964</v>
      </c>
      <c r="H26" s="98">
        <v>7039362</v>
      </c>
      <c r="I26" s="53"/>
      <c r="J26" s="53">
        <v>-282297</v>
      </c>
      <c r="K26" s="53">
        <v>-438136</v>
      </c>
      <c r="L26" s="53"/>
      <c r="M26" s="53">
        <v>482636</v>
      </c>
      <c r="N26" s="53">
        <v>22762</v>
      </c>
      <c r="O26" s="54">
        <v>1395354</v>
      </c>
      <c r="P26" s="53">
        <v>2498668</v>
      </c>
    </row>
    <row r="27" spans="1:16" ht="13.15" customHeight="1">
      <c r="A27" s="116" t="s">
        <v>18</v>
      </c>
      <c r="B27" s="53">
        <v>-2919</v>
      </c>
      <c r="C27" s="53">
        <v>-1046</v>
      </c>
      <c r="D27" s="53">
        <v>-60</v>
      </c>
      <c r="E27" s="53">
        <v>-1849</v>
      </c>
      <c r="F27" s="53">
        <v>-20578</v>
      </c>
      <c r="G27" s="53">
        <v>18680</v>
      </c>
      <c r="H27" s="98">
        <v>128488</v>
      </c>
      <c r="I27" s="53"/>
      <c r="J27" s="53">
        <v>-7015</v>
      </c>
      <c r="K27" s="53">
        <v>-4191</v>
      </c>
      <c r="L27" s="53"/>
      <c r="M27" s="53">
        <v>-17711</v>
      </c>
      <c r="N27" s="53">
        <v>-17680</v>
      </c>
      <c r="O27" s="54">
        <v>22620</v>
      </c>
      <c r="P27" s="53">
        <v>89906</v>
      </c>
    </row>
    <row r="28" spans="1:16" ht="13.15" customHeight="1">
      <c r="A28" s="182" t="s">
        <v>304</v>
      </c>
      <c r="B28" s="216">
        <v>875368</v>
      </c>
      <c r="C28" s="216">
        <v>2780560</v>
      </c>
      <c r="D28" s="216">
        <v>3377033</v>
      </c>
      <c r="E28" s="216">
        <v>3974722</v>
      </c>
      <c r="F28" s="216">
        <v>2968815</v>
      </c>
      <c r="G28" s="216">
        <v>2875644</v>
      </c>
      <c r="H28" s="218">
        <v>7167850</v>
      </c>
      <c r="I28" s="216"/>
      <c r="J28" s="216">
        <v>-289312</v>
      </c>
      <c r="K28" s="216">
        <v>-442327</v>
      </c>
      <c r="L28" s="216"/>
      <c r="M28" s="216">
        <f>SUM(M26:M27)</f>
        <v>464925</v>
      </c>
      <c r="N28" s="216">
        <f>SUM(N26:N27)</f>
        <v>5082</v>
      </c>
      <c r="O28" s="184">
        <v>1417974</v>
      </c>
      <c r="P28" s="184">
        <v>2588574</v>
      </c>
    </row>
    <row r="29" spans="1:16" ht="13.15" customHeight="1">
      <c r="A29" s="116"/>
      <c r="B29" s="53"/>
      <c r="C29" s="53"/>
      <c r="D29" s="53"/>
      <c r="E29" s="53"/>
      <c r="F29" s="53"/>
      <c r="G29" s="53"/>
      <c r="I29" s="53"/>
      <c r="J29" s="53"/>
      <c r="K29" s="53"/>
      <c r="L29" s="53"/>
      <c r="M29" s="53"/>
      <c r="N29" s="53"/>
      <c r="O29" s="54"/>
    </row>
    <row r="30" spans="1:16" ht="31">
      <c r="A30" s="182" t="s">
        <v>421</v>
      </c>
      <c r="B30" s="84" t="s">
        <v>6</v>
      </c>
      <c r="C30" s="84" t="s">
        <v>6</v>
      </c>
      <c r="D30" s="234">
        <v>16.89</v>
      </c>
      <c r="E30" s="234">
        <v>19.88</v>
      </c>
      <c r="F30" s="234">
        <v>14.95</v>
      </c>
      <c r="G30" s="234">
        <v>13.94</v>
      </c>
      <c r="H30" s="235" t="s">
        <v>6</v>
      </c>
      <c r="I30" s="234"/>
      <c r="J30" s="234">
        <v>-1.41</v>
      </c>
      <c r="K30" s="234">
        <v>-2.19</v>
      </c>
      <c r="L30" s="234"/>
      <c r="M30" s="234">
        <v>2.41</v>
      </c>
      <c r="N30" s="234">
        <v>0.11</v>
      </c>
      <c r="O30" s="236">
        <v>6.57</v>
      </c>
      <c r="P30" s="234">
        <v>12.39</v>
      </c>
    </row>
    <row r="31" spans="1:16">
      <c r="A31" s="51" t="s">
        <v>422</v>
      </c>
      <c r="B31" s="84" t="s">
        <v>6</v>
      </c>
      <c r="C31" s="84" t="s">
        <v>6</v>
      </c>
      <c r="D31" s="84" t="s">
        <v>6</v>
      </c>
      <c r="E31" s="84" t="s">
        <v>6</v>
      </c>
      <c r="F31" s="84" t="s">
        <v>6</v>
      </c>
      <c r="G31" s="237">
        <v>14.62</v>
      </c>
      <c r="H31" s="237">
        <v>35.26</v>
      </c>
      <c r="I31" s="53"/>
      <c r="J31" s="84" t="s">
        <v>6</v>
      </c>
      <c r="K31" s="84" t="s">
        <v>6</v>
      </c>
      <c r="M31" s="84" t="s">
        <v>6</v>
      </c>
      <c r="N31" s="84" t="s">
        <v>6</v>
      </c>
      <c r="O31" s="84" t="s">
        <v>6</v>
      </c>
      <c r="P31" s="84" t="s">
        <v>6</v>
      </c>
    </row>
    <row r="32" spans="1:16">
      <c r="A32" s="51" t="s">
        <v>423</v>
      </c>
      <c r="B32" s="84" t="s">
        <v>6</v>
      </c>
      <c r="C32" s="84" t="s">
        <v>6</v>
      </c>
      <c r="D32" s="84" t="s">
        <v>6</v>
      </c>
      <c r="E32" s="84" t="s">
        <v>6</v>
      </c>
      <c r="F32" s="84" t="s">
        <v>6</v>
      </c>
      <c r="G32" s="237">
        <v>14.62</v>
      </c>
      <c r="H32" s="237">
        <v>35.26</v>
      </c>
      <c r="J32" s="84" t="s">
        <v>6</v>
      </c>
      <c r="K32" s="84" t="s">
        <v>6</v>
      </c>
      <c r="M32" s="84" t="s">
        <v>6</v>
      </c>
      <c r="N32" s="84" t="s">
        <v>6</v>
      </c>
      <c r="O32" s="84" t="s">
        <v>6</v>
      </c>
      <c r="P32" s="84" t="s">
        <v>6</v>
      </c>
    </row>
  </sheetData>
  <conditionalFormatting sqref="H31:H32">
    <cfRule type="uniqueValues" dxfId="0" priority="1"/>
  </conditionalFormatting>
  <hyperlinks>
    <hyperlink ref="A1" location="'Титульный лист'!A1" display="← Обратно к содержанию" xr:uid="{00000000-0004-0000-0100-000000000000}"/>
  </hyperlinks>
  <pageMargins left="0.7" right="0.7" top="0.75" bottom="0.75" header="0.3" footer="0.3"/>
  <pageSetup paperSize="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5"/>
  <sheetViews>
    <sheetView showGridLines="0" zoomScale="95" zoomScaleNormal="80" workbookViewId="0">
      <pane xSplit="1" ySplit="3" topLeftCell="C28" activePane="bottomRight" state="frozen"/>
      <selection pane="topRight"/>
      <selection pane="bottomLeft"/>
      <selection pane="bottomRight" activeCell="A51" sqref="A51"/>
    </sheetView>
  </sheetViews>
  <sheetFormatPr defaultColWidth="11" defaultRowHeight="15.5"/>
  <cols>
    <col min="1" max="1" width="39.75" style="12" customWidth="1"/>
    <col min="2" max="9" width="14.25" style="12" customWidth="1"/>
  </cols>
  <sheetData>
    <row r="1" spans="1:10" ht="47.65" customHeight="1">
      <c r="A1" s="23" t="s">
        <v>276</v>
      </c>
    </row>
    <row r="2" spans="1:10" ht="27" customHeight="1">
      <c r="A2" s="24" t="s">
        <v>279</v>
      </c>
    </row>
    <row r="3" spans="1:10">
      <c r="A3" s="22" t="s">
        <v>296</v>
      </c>
      <c r="B3" s="10" t="s">
        <v>20</v>
      </c>
      <c r="C3" s="10" t="s">
        <v>21</v>
      </c>
      <c r="D3" s="10" t="s">
        <v>22</v>
      </c>
      <c r="E3" s="10" t="s">
        <v>23</v>
      </c>
      <c r="F3" s="10" t="s">
        <v>24</v>
      </c>
      <c r="G3" s="10" t="s">
        <v>298</v>
      </c>
      <c r="H3" s="10" t="s">
        <v>324</v>
      </c>
      <c r="I3" s="10" t="s">
        <v>348</v>
      </c>
    </row>
    <row r="4" spans="1:10">
      <c r="A4" s="15" t="s">
        <v>25</v>
      </c>
      <c r="B4" s="11"/>
      <c r="C4" s="11"/>
      <c r="D4" s="11"/>
      <c r="E4" s="11"/>
      <c r="F4" s="11"/>
      <c r="G4" s="11"/>
      <c r="H4" s="11"/>
      <c r="I4" s="11"/>
    </row>
    <row r="5" spans="1:10">
      <c r="A5" s="9" t="s">
        <v>26</v>
      </c>
      <c r="B5" s="11"/>
      <c r="C5" s="11"/>
      <c r="D5" s="11"/>
      <c r="E5" s="11"/>
      <c r="F5" s="11"/>
      <c r="G5" s="11"/>
      <c r="H5" s="11"/>
      <c r="I5" s="11"/>
    </row>
    <row r="6" spans="1:10">
      <c r="A6" s="8" t="s">
        <v>113</v>
      </c>
      <c r="B6" s="27">
        <v>1843201</v>
      </c>
      <c r="C6" s="27">
        <v>2677012</v>
      </c>
      <c r="D6" s="28">
        <v>4910492</v>
      </c>
      <c r="E6" s="27">
        <v>9851875</v>
      </c>
      <c r="F6" s="27">
        <v>13054369</v>
      </c>
      <c r="G6" s="27">
        <v>13519258</v>
      </c>
      <c r="H6" s="27">
        <v>13890012</v>
      </c>
      <c r="I6" s="27">
        <v>16105376</v>
      </c>
      <c r="J6" s="35"/>
    </row>
    <row r="7" spans="1:10">
      <c r="A7" s="8" t="s">
        <v>114</v>
      </c>
      <c r="B7" s="27">
        <v>537745</v>
      </c>
      <c r="C7" s="27">
        <v>914538</v>
      </c>
      <c r="D7" s="27">
        <v>1715767</v>
      </c>
      <c r="E7" s="27">
        <v>3583754</v>
      </c>
      <c r="F7" s="27">
        <v>4626772</v>
      </c>
      <c r="G7" s="27">
        <v>4807852</v>
      </c>
      <c r="H7" s="27">
        <v>4965886</v>
      </c>
      <c r="I7" s="27">
        <v>5390135</v>
      </c>
      <c r="J7" s="35"/>
    </row>
    <row r="8" spans="1:10">
      <c r="A8" s="8" t="s">
        <v>27</v>
      </c>
      <c r="B8" s="27">
        <v>356386</v>
      </c>
      <c r="C8" s="27">
        <v>252711</v>
      </c>
      <c r="D8" s="27">
        <v>177809</v>
      </c>
      <c r="E8" s="27">
        <v>389548</v>
      </c>
      <c r="F8" s="27">
        <v>441012</v>
      </c>
      <c r="G8" s="27">
        <v>394156</v>
      </c>
      <c r="H8" s="27">
        <v>392475</v>
      </c>
      <c r="I8" s="27">
        <v>504753</v>
      </c>
      <c r="J8" s="35"/>
    </row>
    <row r="9" spans="1:10">
      <c r="A9" s="8" t="s">
        <v>28</v>
      </c>
      <c r="B9" s="25">
        <v>0</v>
      </c>
      <c r="C9" s="25">
        <v>0</v>
      </c>
      <c r="D9" s="25">
        <v>0</v>
      </c>
      <c r="E9" s="27">
        <v>93450</v>
      </c>
      <c r="F9" s="27">
        <v>93450</v>
      </c>
      <c r="G9" s="27">
        <v>93450</v>
      </c>
      <c r="H9" s="27">
        <v>93450</v>
      </c>
      <c r="I9" s="27">
        <v>93450</v>
      </c>
      <c r="J9" s="35"/>
    </row>
    <row r="10" spans="1:10" ht="31">
      <c r="A10" s="8" t="s">
        <v>334</v>
      </c>
      <c r="B10" s="25">
        <v>0</v>
      </c>
      <c r="C10" s="25">
        <v>0</v>
      </c>
      <c r="D10" s="25">
        <v>0</v>
      </c>
      <c r="E10" s="25">
        <v>0</v>
      </c>
      <c r="F10" s="27">
        <v>63777</v>
      </c>
      <c r="G10" s="27">
        <v>110472</v>
      </c>
      <c r="H10" s="27">
        <v>285633</v>
      </c>
      <c r="I10" s="27">
        <v>2170040</v>
      </c>
      <c r="J10" s="35"/>
    </row>
    <row r="11" spans="1:10">
      <c r="A11" s="8" t="s">
        <v>29</v>
      </c>
      <c r="B11" s="27">
        <v>124122</v>
      </c>
      <c r="C11" s="27">
        <v>107843</v>
      </c>
      <c r="D11" s="27">
        <v>26575</v>
      </c>
      <c r="E11" s="27">
        <v>28454</v>
      </c>
      <c r="F11" s="27">
        <v>152960</v>
      </c>
      <c r="G11" s="27">
        <v>5444</v>
      </c>
      <c r="H11" s="27">
        <v>9249</v>
      </c>
      <c r="I11" s="27">
        <v>8523</v>
      </c>
      <c r="J11" s="35"/>
    </row>
    <row r="12" spans="1:10">
      <c r="A12" s="8" t="s">
        <v>115</v>
      </c>
      <c r="B12" s="27">
        <v>114647</v>
      </c>
      <c r="C12" s="27">
        <v>153484</v>
      </c>
      <c r="D12" s="27">
        <v>912936</v>
      </c>
      <c r="E12" s="27">
        <v>1122007</v>
      </c>
      <c r="F12" s="27">
        <v>808755</v>
      </c>
      <c r="G12" s="27">
        <v>964656</v>
      </c>
      <c r="H12" s="27">
        <v>634607</v>
      </c>
      <c r="I12" s="27">
        <v>862145</v>
      </c>
      <c r="J12" s="35"/>
    </row>
    <row r="13" spans="1:10">
      <c r="A13" s="8" t="s">
        <v>30</v>
      </c>
      <c r="B13" s="27">
        <v>5</v>
      </c>
      <c r="C13" s="27">
        <v>5</v>
      </c>
      <c r="D13" s="27">
        <v>3</v>
      </c>
      <c r="E13" s="27">
        <v>10</v>
      </c>
      <c r="F13" s="27">
        <v>2320</v>
      </c>
      <c r="G13" s="27">
        <v>7897</v>
      </c>
      <c r="H13" s="27">
        <v>6988</v>
      </c>
      <c r="I13" s="27">
        <v>5104</v>
      </c>
      <c r="J13" s="35"/>
    </row>
    <row r="14" spans="1:10">
      <c r="A14" s="9" t="s">
        <v>31</v>
      </c>
      <c r="B14" s="29">
        <f t="shared" ref="B14:G14" si="0">SUM(B6:B13)</f>
        <v>2976106</v>
      </c>
      <c r="C14" s="29">
        <f t="shared" si="0"/>
        <v>4105593</v>
      </c>
      <c r="D14" s="29">
        <f t="shared" si="0"/>
        <v>7743582</v>
      </c>
      <c r="E14" s="29">
        <f t="shared" si="0"/>
        <v>15069098</v>
      </c>
      <c r="F14" s="29">
        <f t="shared" si="0"/>
        <v>19243415</v>
      </c>
      <c r="G14" s="29">
        <f t="shared" si="0"/>
        <v>19903185</v>
      </c>
      <c r="H14" s="29">
        <f>SUM(H6:H13)</f>
        <v>20278300</v>
      </c>
      <c r="I14" s="29">
        <v>25139526</v>
      </c>
      <c r="J14" s="35"/>
    </row>
    <row r="15" spans="1:10">
      <c r="A15" s="9" t="s">
        <v>32</v>
      </c>
      <c r="B15" s="27"/>
      <c r="C15" s="27"/>
      <c r="D15" s="27"/>
      <c r="E15" s="27"/>
      <c r="F15" s="27"/>
      <c r="G15" s="27"/>
      <c r="H15" s="27"/>
      <c r="I15" s="27"/>
    </row>
    <row r="16" spans="1:10">
      <c r="A16" s="8" t="s">
        <v>33</v>
      </c>
      <c r="B16" s="27">
        <v>785409</v>
      </c>
      <c r="C16" s="27">
        <v>1665129</v>
      </c>
      <c r="D16" s="27">
        <v>2677758</v>
      </c>
      <c r="E16" s="27">
        <v>5462429</v>
      </c>
      <c r="F16" s="27">
        <v>5280012</v>
      </c>
      <c r="G16" s="27">
        <v>5612933</v>
      </c>
      <c r="H16" s="27">
        <v>5477808</v>
      </c>
      <c r="I16" s="27">
        <v>6282271</v>
      </c>
      <c r="J16" s="35"/>
    </row>
    <row r="17" spans="1:10" ht="31">
      <c r="A17" s="8" t="s">
        <v>34</v>
      </c>
      <c r="B17" s="27">
        <v>1877718</v>
      </c>
      <c r="C17" s="27">
        <v>4167569</v>
      </c>
      <c r="D17" s="27">
        <v>5640858</v>
      </c>
      <c r="E17" s="27">
        <v>3249656</v>
      </c>
      <c r="F17" s="27">
        <v>9633171</v>
      </c>
      <c r="G17" s="27">
        <v>8833733</v>
      </c>
      <c r="H17" s="27">
        <v>11161701</v>
      </c>
      <c r="I17" s="27">
        <v>17471247</v>
      </c>
      <c r="J17" s="36" t="s">
        <v>374</v>
      </c>
    </row>
    <row r="18" spans="1:10" s="40" customFormat="1">
      <c r="A18" s="37" t="s">
        <v>377</v>
      </c>
      <c r="B18" s="38"/>
      <c r="C18" s="38"/>
      <c r="D18" s="38"/>
      <c r="E18" s="38"/>
      <c r="F18" s="38">
        <v>564461</v>
      </c>
      <c r="G18" s="38"/>
      <c r="H18" s="38"/>
      <c r="I18" s="38">
        <v>1328192</v>
      </c>
      <c r="J18" s="39"/>
    </row>
    <row r="19" spans="1:10">
      <c r="A19" s="8" t="s">
        <v>35</v>
      </c>
      <c r="B19" s="27">
        <v>79350</v>
      </c>
      <c r="C19" s="27">
        <v>1192199</v>
      </c>
      <c r="D19" s="27">
        <v>263242</v>
      </c>
      <c r="E19" s="27">
        <v>2136538</v>
      </c>
      <c r="F19" s="27">
        <v>621725</v>
      </c>
      <c r="G19" s="27">
        <v>702667</v>
      </c>
      <c r="H19" s="27">
        <v>1626738</v>
      </c>
      <c r="I19" s="27">
        <v>4082103</v>
      </c>
      <c r="J19" s="35"/>
    </row>
    <row r="20" spans="1:10">
      <c r="A20" s="8" t="s">
        <v>29</v>
      </c>
      <c r="B20" s="27">
        <v>344625</v>
      </c>
      <c r="C20" s="27">
        <v>195319</v>
      </c>
      <c r="D20" s="27">
        <v>4156</v>
      </c>
      <c r="E20" s="27">
        <v>3639</v>
      </c>
      <c r="F20" s="27">
        <v>9212</v>
      </c>
      <c r="G20" s="27">
        <v>1910</v>
      </c>
      <c r="H20" s="27" t="s">
        <v>6</v>
      </c>
      <c r="I20" s="27">
        <v>100000</v>
      </c>
      <c r="J20" s="35"/>
    </row>
    <row r="21" spans="1:10">
      <c r="A21" s="8" t="s">
        <v>36</v>
      </c>
      <c r="B21" s="27">
        <v>500</v>
      </c>
      <c r="C21" s="27">
        <v>63</v>
      </c>
      <c r="D21" s="27">
        <v>532</v>
      </c>
      <c r="E21" s="27">
        <v>179</v>
      </c>
      <c r="F21" s="27">
        <v>34199</v>
      </c>
      <c r="G21" s="27">
        <v>4860</v>
      </c>
      <c r="H21" s="27">
        <v>71051</v>
      </c>
      <c r="I21" s="27">
        <v>30069</v>
      </c>
      <c r="J21" s="35"/>
    </row>
    <row r="22" spans="1:10">
      <c r="A22" s="9" t="s">
        <v>37</v>
      </c>
      <c r="B22" s="29">
        <f t="shared" ref="B22:G22" si="1">SUM(B16:B21)</f>
        <v>3087602</v>
      </c>
      <c r="C22" s="29">
        <f t="shared" si="1"/>
        <v>7220279</v>
      </c>
      <c r="D22" s="29">
        <f t="shared" si="1"/>
        <v>8586546</v>
      </c>
      <c r="E22" s="29">
        <f t="shared" si="1"/>
        <v>10852441</v>
      </c>
      <c r="F22" s="29">
        <f t="shared" si="1"/>
        <v>16142780</v>
      </c>
      <c r="G22" s="29">
        <f t="shared" si="1"/>
        <v>15156103</v>
      </c>
      <c r="H22" s="29">
        <f>SUM(H16:H21)</f>
        <v>18337298</v>
      </c>
      <c r="I22" s="29">
        <v>27965690</v>
      </c>
      <c r="J22" s="35"/>
    </row>
    <row r="23" spans="1:10">
      <c r="A23" s="15" t="s">
        <v>253</v>
      </c>
      <c r="B23" s="29">
        <f t="shared" ref="B23:H23" si="2">B14+B22</f>
        <v>6063708</v>
      </c>
      <c r="C23" s="29">
        <f t="shared" si="2"/>
        <v>11325872</v>
      </c>
      <c r="D23" s="29">
        <f t="shared" si="2"/>
        <v>16330128</v>
      </c>
      <c r="E23" s="29">
        <f t="shared" si="2"/>
        <v>25921539</v>
      </c>
      <c r="F23" s="29">
        <f t="shared" si="2"/>
        <v>35386195</v>
      </c>
      <c r="G23" s="29">
        <f t="shared" si="2"/>
        <v>35059288</v>
      </c>
      <c r="H23" s="29">
        <f t="shared" si="2"/>
        <v>38615598</v>
      </c>
      <c r="I23" s="29">
        <v>53105216</v>
      </c>
      <c r="J23" s="35"/>
    </row>
    <row r="24" spans="1:10">
      <c r="A24" s="15"/>
      <c r="B24" s="27"/>
      <c r="C24" s="27"/>
      <c r="D24" s="27"/>
      <c r="E24" s="27"/>
      <c r="F24" s="27"/>
      <c r="G24" s="27"/>
      <c r="H24" s="27"/>
      <c r="I24" s="27"/>
    </row>
    <row r="25" spans="1:10">
      <c r="A25" s="15" t="s">
        <v>116</v>
      </c>
      <c r="B25" s="27"/>
      <c r="C25" s="27"/>
      <c r="D25" s="27"/>
      <c r="E25" s="27"/>
      <c r="F25" s="27"/>
      <c r="G25" s="27"/>
      <c r="H25" s="27"/>
      <c r="I25" s="27"/>
    </row>
    <row r="26" spans="1:10">
      <c r="A26" s="8" t="s">
        <v>38</v>
      </c>
      <c r="B26" s="27">
        <v>97</v>
      </c>
      <c r="C26" s="27">
        <v>97</v>
      </c>
      <c r="D26" s="27">
        <v>200000</v>
      </c>
      <c r="E26" s="27">
        <v>200000</v>
      </c>
      <c r="F26" s="27">
        <v>200000</v>
      </c>
      <c r="G26" s="27">
        <v>200000</v>
      </c>
      <c r="H26" s="27">
        <v>200000</v>
      </c>
      <c r="I26" s="27">
        <v>212500</v>
      </c>
      <c r="J26" s="35"/>
    </row>
    <row r="27" spans="1:10" s="40" customFormat="1">
      <c r="A27" s="37" t="s">
        <v>378</v>
      </c>
      <c r="B27" s="38"/>
      <c r="C27" s="38"/>
      <c r="D27" s="38"/>
      <c r="E27" s="38"/>
      <c r="F27" s="38">
        <v>0</v>
      </c>
      <c r="G27" s="38"/>
      <c r="H27" s="38"/>
      <c r="I27" s="38">
        <v>4552422</v>
      </c>
      <c r="J27" s="41"/>
    </row>
    <row r="28" spans="1:10">
      <c r="A28" s="8" t="s">
        <v>39</v>
      </c>
      <c r="B28" s="27">
        <v>1953654</v>
      </c>
      <c r="C28" s="27">
        <v>4282208</v>
      </c>
      <c r="D28" s="27">
        <v>6795530</v>
      </c>
      <c r="E28" s="27">
        <v>10125611</v>
      </c>
      <c r="F28" s="27">
        <v>12822871</v>
      </c>
      <c r="G28" s="27">
        <v>12326165</v>
      </c>
      <c r="H28" s="27">
        <v>12716713</v>
      </c>
      <c r="I28" s="27">
        <v>15666082</v>
      </c>
      <c r="J28" s="35"/>
    </row>
    <row r="29" spans="1:10">
      <c r="A29" s="8" t="s">
        <v>379</v>
      </c>
      <c r="B29" s="27"/>
      <c r="C29" s="27"/>
      <c r="D29" s="27"/>
      <c r="E29" s="27"/>
      <c r="F29" s="27">
        <v>0</v>
      </c>
      <c r="G29" s="27"/>
      <c r="H29" s="27"/>
      <c r="I29" s="27">
        <v>82725</v>
      </c>
      <c r="J29" s="35"/>
    </row>
    <row r="30" spans="1:10">
      <c r="A30" s="8" t="s">
        <v>111</v>
      </c>
      <c r="B30" s="27"/>
      <c r="C30" s="27"/>
      <c r="D30" s="27"/>
      <c r="E30" s="27"/>
      <c r="F30" s="27">
        <v>-50000</v>
      </c>
      <c r="G30" s="27">
        <v>-913652</v>
      </c>
      <c r="H30" s="27">
        <v>-1175466</v>
      </c>
      <c r="I30" s="27">
        <v>-1176427</v>
      </c>
      <c r="J30" s="36" t="s">
        <v>372</v>
      </c>
    </row>
    <row r="31" spans="1:10" ht="31">
      <c r="A31" s="9" t="s">
        <v>40</v>
      </c>
      <c r="B31" s="29">
        <f>SUM(B26:B28)</f>
        <v>1953751</v>
      </c>
      <c r="C31" s="29">
        <f>SUM(C26:C28)</f>
        <v>4282305</v>
      </c>
      <c r="D31" s="29">
        <f>SUM(D26:D28)</f>
        <v>6995530</v>
      </c>
      <c r="E31" s="29">
        <f>SUM(E26:E28)</f>
        <v>10325611</v>
      </c>
      <c r="F31" s="29">
        <f>SUM(F26:F30)</f>
        <v>12972871</v>
      </c>
      <c r="G31" s="29">
        <f>SUM(G26:G30)</f>
        <v>11612513</v>
      </c>
      <c r="H31" s="29">
        <f>SUM(H26:H30)</f>
        <v>11741247</v>
      </c>
      <c r="I31" s="29">
        <v>19337302</v>
      </c>
      <c r="J31" s="35"/>
    </row>
    <row r="32" spans="1:10">
      <c r="A32" s="8" t="s">
        <v>335</v>
      </c>
      <c r="B32" s="27">
        <v>-8695</v>
      </c>
      <c r="C32" s="27">
        <v>-9741</v>
      </c>
      <c r="D32" s="27">
        <v>-183</v>
      </c>
      <c r="E32" s="27">
        <v>52300</v>
      </c>
      <c r="F32" s="27">
        <v>31722</v>
      </c>
      <c r="G32" s="27">
        <v>27531</v>
      </c>
      <c r="H32" s="27">
        <v>275856</v>
      </c>
      <c r="I32" s="27">
        <v>313180</v>
      </c>
      <c r="J32" s="35"/>
    </row>
    <row r="33" spans="1:10">
      <c r="A33" s="15" t="s">
        <v>42</v>
      </c>
      <c r="B33" s="29">
        <f t="shared" ref="B33:H33" si="3">SUM(B31:B32)</f>
        <v>1945056</v>
      </c>
      <c r="C33" s="29">
        <f t="shared" si="3"/>
        <v>4272564</v>
      </c>
      <c r="D33" s="29">
        <f t="shared" si="3"/>
        <v>6995347</v>
      </c>
      <c r="E33" s="29">
        <f t="shared" si="3"/>
        <v>10377911</v>
      </c>
      <c r="F33" s="29">
        <f t="shared" si="3"/>
        <v>13004593</v>
      </c>
      <c r="G33" s="29">
        <f t="shared" si="3"/>
        <v>11640044</v>
      </c>
      <c r="H33" s="29">
        <f t="shared" si="3"/>
        <v>12017103</v>
      </c>
      <c r="I33" s="29">
        <v>19650482</v>
      </c>
      <c r="J33" s="35"/>
    </row>
    <row r="34" spans="1:10">
      <c r="A34" s="8"/>
      <c r="B34" s="27"/>
      <c r="C34" s="27"/>
      <c r="D34" s="27"/>
      <c r="E34" s="27"/>
      <c r="F34" s="27"/>
      <c r="G34" s="27"/>
      <c r="H34" s="27"/>
      <c r="I34" s="27"/>
    </row>
    <row r="35" spans="1:10">
      <c r="A35" s="15" t="s">
        <v>43</v>
      </c>
      <c r="B35" s="27"/>
      <c r="C35" s="27"/>
      <c r="D35" s="27"/>
      <c r="E35" s="27"/>
      <c r="F35" s="27"/>
      <c r="G35" s="27"/>
      <c r="H35" s="27"/>
      <c r="I35" s="27"/>
    </row>
    <row r="36" spans="1:10">
      <c r="A36" s="9" t="s">
        <v>44</v>
      </c>
      <c r="B36" s="27"/>
      <c r="C36" s="27"/>
      <c r="D36" s="27"/>
      <c r="E36" s="27"/>
      <c r="F36" s="27"/>
      <c r="G36" s="27"/>
      <c r="H36" s="27"/>
      <c r="I36" s="27"/>
    </row>
    <row r="37" spans="1:10">
      <c r="A37" s="8" t="s">
        <v>45</v>
      </c>
      <c r="B37" s="27">
        <v>1087000</v>
      </c>
      <c r="C37" s="27">
        <v>1838180</v>
      </c>
      <c r="D37" s="27">
        <v>3241304</v>
      </c>
      <c r="E37" s="27">
        <v>5808837</v>
      </c>
      <c r="F37" s="27">
        <v>14908357</v>
      </c>
      <c r="G37" s="27">
        <v>16613597</v>
      </c>
      <c r="H37" s="27">
        <v>17514620</v>
      </c>
      <c r="I37" s="27">
        <v>16758435</v>
      </c>
      <c r="J37" s="35"/>
    </row>
    <row r="38" spans="1:10">
      <c r="A38" s="8" t="s">
        <v>46</v>
      </c>
      <c r="B38" s="27">
        <v>232952</v>
      </c>
      <c r="C38" s="27">
        <v>132890</v>
      </c>
      <c r="D38" s="27">
        <v>25772</v>
      </c>
      <c r="E38" s="27">
        <v>239905</v>
      </c>
      <c r="F38" s="27">
        <v>331320</v>
      </c>
      <c r="G38" s="27">
        <v>283946</v>
      </c>
      <c r="H38" s="27">
        <v>271124</v>
      </c>
      <c r="I38" s="27">
        <v>322293</v>
      </c>
      <c r="J38" s="35"/>
    </row>
    <row r="39" spans="1:10">
      <c r="A39" s="8" t="s">
        <v>47</v>
      </c>
      <c r="B39" s="27">
        <v>91534</v>
      </c>
      <c r="C39" s="27">
        <v>60113</v>
      </c>
      <c r="D39" s="27">
        <v>68252</v>
      </c>
      <c r="E39" s="27">
        <v>261823</v>
      </c>
      <c r="F39" s="27">
        <v>129525</v>
      </c>
      <c r="G39" s="27">
        <v>154718</v>
      </c>
      <c r="H39" s="27">
        <v>105222</v>
      </c>
      <c r="I39" s="27">
        <v>331611</v>
      </c>
      <c r="J39" s="35"/>
    </row>
    <row r="40" spans="1:10" ht="31">
      <c r="A40" s="8" t="s">
        <v>117</v>
      </c>
      <c r="B40" s="27"/>
      <c r="C40" s="27"/>
      <c r="D40" s="27"/>
      <c r="E40" s="27">
        <v>561868</v>
      </c>
      <c r="F40" s="27">
        <v>583010</v>
      </c>
      <c r="G40" s="27">
        <v>582281</v>
      </c>
      <c r="H40" s="27">
        <v>581298</v>
      </c>
      <c r="I40" s="27">
        <v>589384</v>
      </c>
      <c r="J40" s="35"/>
    </row>
    <row r="41" spans="1:10" s="40" customFormat="1">
      <c r="A41" s="42" t="s">
        <v>380</v>
      </c>
      <c r="B41" s="38">
        <v>16606</v>
      </c>
      <c r="C41" s="43">
        <v>0</v>
      </c>
      <c r="D41" s="43">
        <v>0</v>
      </c>
      <c r="E41" s="43">
        <v>0</v>
      </c>
      <c r="F41" s="43">
        <v>0</v>
      </c>
      <c r="G41" s="43">
        <v>0</v>
      </c>
      <c r="H41" s="43">
        <v>0</v>
      </c>
      <c r="I41" s="43">
        <v>2214600</v>
      </c>
      <c r="J41" s="39" t="s">
        <v>373</v>
      </c>
    </row>
    <row r="42" spans="1:10">
      <c r="A42" s="9" t="s">
        <v>48</v>
      </c>
      <c r="B42" s="29">
        <f t="shared" ref="B42:G42" si="4">SUM(B37:B41)</f>
        <v>1428092</v>
      </c>
      <c r="C42" s="29">
        <f t="shared" si="4"/>
        <v>2031183</v>
      </c>
      <c r="D42" s="29">
        <f t="shared" si="4"/>
        <v>3335328</v>
      </c>
      <c r="E42" s="29">
        <f t="shared" si="4"/>
        <v>6872433</v>
      </c>
      <c r="F42" s="29">
        <f t="shared" si="4"/>
        <v>15952212</v>
      </c>
      <c r="G42" s="29">
        <f t="shared" si="4"/>
        <v>17634542</v>
      </c>
      <c r="H42" s="29">
        <f>SUM(H37:H41)</f>
        <v>18472264</v>
      </c>
      <c r="I42" s="29">
        <v>20216323</v>
      </c>
      <c r="J42" s="35"/>
    </row>
    <row r="43" spans="1:10">
      <c r="A43" s="9" t="s">
        <v>49</v>
      </c>
      <c r="B43" s="27"/>
      <c r="C43" s="27"/>
      <c r="D43" s="27"/>
      <c r="E43" s="27"/>
      <c r="F43" s="27"/>
      <c r="G43" s="27"/>
      <c r="H43" s="27"/>
      <c r="I43" s="27"/>
    </row>
    <row r="44" spans="1:10">
      <c r="A44" s="8" t="s">
        <v>45</v>
      </c>
      <c r="B44" s="27">
        <v>895699</v>
      </c>
      <c r="C44" s="27">
        <v>1984282</v>
      </c>
      <c r="D44" s="27">
        <v>1425157</v>
      </c>
      <c r="E44" s="27">
        <v>5361616</v>
      </c>
      <c r="F44" s="27">
        <v>1300018</v>
      </c>
      <c r="G44" s="27">
        <v>1154213</v>
      </c>
      <c r="H44" s="27">
        <v>1363918</v>
      </c>
      <c r="I44" s="27">
        <v>3698719</v>
      </c>
      <c r="J44" s="35"/>
    </row>
    <row r="45" spans="1:10">
      <c r="A45" s="8" t="s">
        <v>46</v>
      </c>
      <c r="B45" s="27">
        <v>106884</v>
      </c>
      <c r="C45" s="27">
        <v>104477</v>
      </c>
      <c r="D45" s="27">
        <v>127747</v>
      </c>
      <c r="E45" s="27">
        <v>80035</v>
      </c>
      <c r="F45" s="27">
        <v>115926</v>
      </c>
      <c r="G45" s="27">
        <v>140647</v>
      </c>
      <c r="H45" s="27">
        <v>155681</v>
      </c>
      <c r="I45" s="27">
        <v>207185</v>
      </c>
      <c r="J45" s="35"/>
    </row>
    <row r="46" spans="1:10">
      <c r="A46" s="8" t="s">
        <v>325</v>
      </c>
      <c r="B46" s="27"/>
      <c r="C46" s="27"/>
      <c r="D46" s="27"/>
      <c r="E46" s="27"/>
      <c r="F46" s="27"/>
      <c r="G46" s="27"/>
      <c r="H46" s="27">
        <v>1761473</v>
      </c>
      <c r="I46" s="27">
        <v>1837033</v>
      </c>
      <c r="J46" s="35"/>
    </row>
    <row r="47" spans="1:10" ht="31">
      <c r="A47" s="8" t="s">
        <v>326</v>
      </c>
      <c r="B47" s="27"/>
      <c r="C47" s="27"/>
      <c r="D47" s="27"/>
      <c r="E47" s="27"/>
      <c r="F47" s="27">
        <v>462647</v>
      </c>
      <c r="G47" s="27">
        <v>1173250</v>
      </c>
      <c r="H47" s="27">
        <v>1023250</v>
      </c>
      <c r="I47" s="27">
        <v>508250</v>
      </c>
      <c r="J47" s="35"/>
    </row>
    <row r="48" spans="1:10" ht="31">
      <c r="A48" s="8" t="s">
        <v>50</v>
      </c>
      <c r="B48" s="27">
        <v>1359624</v>
      </c>
      <c r="C48" s="27">
        <v>1659093</v>
      </c>
      <c r="D48" s="27">
        <v>2542544</v>
      </c>
      <c r="E48" s="27">
        <v>2710749</v>
      </c>
      <c r="F48" s="27">
        <v>2266517</v>
      </c>
      <c r="G48" s="27">
        <v>2325807</v>
      </c>
      <c r="H48" s="27">
        <v>2189579</v>
      </c>
      <c r="I48" s="27">
        <v>3598255</v>
      </c>
      <c r="J48" s="35"/>
    </row>
    <row r="49" spans="1:10" ht="31">
      <c r="A49" s="8" t="s">
        <v>51</v>
      </c>
      <c r="B49" s="27">
        <v>112139</v>
      </c>
      <c r="C49" s="27">
        <v>669551</v>
      </c>
      <c r="D49" s="27">
        <v>531697</v>
      </c>
      <c r="E49" s="27">
        <v>5628</v>
      </c>
      <c r="F49" s="27">
        <v>1051558</v>
      </c>
      <c r="G49" s="27">
        <v>564086</v>
      </c>
      <c r="H49" s="27">
        <v>958376</v>
      </c>
      <c r="I49" s="27">
        <v>1961259</v>
      </c>
      <c r="J49" s="35"/>
    </row>
    <row r="50" spans="1:10" ht="31">
      <c r="A50" s="8" t="s">
        <v>52</v>
      </c>
      <c r="B50" s="27">
        <v>199393</v>
      </c>
      <c r="C50" s="27">
        <v>355223</v>
      </c>
      <c r="D50" s="27">
        <v>1084761</v>
      </c>
      <c r="E50" s="27">
        <v>106305</v>
      </c>
      <c r="F50" s="27">
        <v>479562</v>
      </c>
      <c r="G50" s="27">
        <v>237798</v>
      </c>
      <c r="H50" s="27">
        <v>484599</v>
      </c>
      <c r="I50" s="27">
        <v>1249040</v>
      </c>
      <c r="J50" s="35"/>
    </row>
    <row r="51" spans="1:10" ht="31">
      <c r="A51" s="8" t="s">
        <v>117</v>
      </c>
      <c r="B51" s="25">
        <v>0</v>
      </c>
      <c r="C51" s="25">
        <v>0</v>
      </c>
      <c r="D51" s="25">
        <v>0</v>
      </c>
      <c r="E51" s="27">
        <v>63603</v>
      </c>
      <c r="F51" s="27">
        <v>15962</v>
      </c>
      <c r="G51" s="27">
        <v>16162</v>
      </c>
      <c r="H51" s="27">
        <v>16616</v>
      </c>
      <c r="I51" s="27">
        <v>5931</v>
      </c>
      <c r="J51" s="35"/>
    </row>
    <row r="52" spans="1:10">
      <c r="A52" s="8" t="s">
        <v>53</v>
      </c>
      <c r="B52" s="27">
        <v>16821</v>
      </c>
      <c r="C52" s="27">
        <v>249499</v>
      </c>
      <c r="D52" s="27">
        <v>287547</v>
      </c>
      <c r="E52" s="27">
        <v>343259</v>
      </c>
      <c r="F52" s="27">
        <v>172739</v>
      </c>
      <c r="G52" s="27">
        <v>172739</v>
      </c>
      <c r="H52" s="27">
        <v>172739</v>
      </c>
      <c r="I52" s="27">
        <v>172739</v>
      </c>
      <c r="J52" s="35"/>
    </row>
    <row r="53" spans="1:10">
      <c r="A53" s="9" t="s">
        <v>54</v>
      </c>
      <c r="B53" s="29">
        <f t="shared" ref="B53:G53" si="5">SUM(B44:B52)</f>
        <v>2690560</v>
      </c>
      <c r="C53" s="29">
        <f t="shared" si="5"/>
        <v>5022125</v>
      </c>
      <c r="D53" s="29">
        <f t="shared" si="5"/>
        <v>5999453</v>
      </c>
      <c r="E53" s="29">
        <f t="shared" si="5"/>
        <v>8671195</v>
      </c>
      <c r="F53" s="29">
        <f t="shared" si="5"/>
        <v>5864929</v>
      </c>
      <c r="G53" s="29">
        <f t="shared" si="5"/>
        <v>5784702</v>
      </c>
      <c r="H53" s="29">
        <f t="shared" ref="H53" si="6">SUM(H44:H52)</f>
        <v>8126231</v>
      </c>
      <c r="I53" s="29">
        <v>13238411</v>
      </c>
      <c r="J53" s="35"/>
    </row>
    <row r="54" spans="1:10">
      <c r="A54" s="15" t="s">
        <v>55</v>
      </c>
      <c r="B54" s="29">
        <f t="shared" ref="B54:G54" si="7">B53+B42</f>
        <v>4118652</v>
      </c>
      <c r="C54" s="29">
        <f t="shared" si="7"/>
        <v>7053308</v>
      </c>
      <c r="D54" s="29">
        <f t="shared" si="7"/>
        <v>9334781</v>
      </c>
      <c r="E54" s="29">
        <f t="shared" si="7"/>
        <v>15543628</v>
      </c>
      <c r="F54" s="29">
        <f t="shared" si="7"/>
        <v>21817141</v>
      </c>
      <c r="G54" s="29">
        <f t="shared" si="7"/>
        <v>23419244</v>
      </c>
      <c r="H54" s="29">
        <f t="shared" ref="H54" si="8">H53+H42</f>
        <v>26598495</v>
      </c>
      <c r="I54" s="29">
        <v>33454734</v>
      </c>
      <c r="J54" s="35"/>
    </row>
    <row r="55" spans="1:10">
      <c r="A55" s="15" t="s">
        <v>56</v>
      </c>
      <c r="B55" s="29">
        <f t="shared" ref="B55:G55" si="9">B54+B33</f>
        <v>6063708</v>
      </c>
      <c r="C55" s="29">
        <f t="shared" si="9"/>
        <v>11325872</v>
      </c>
      <c r="D55" s="29">
        <f t="shared" si="9"/>
        <v>16330128</v>
      </c>
      <c r="E55" s="29">
        <f t="shared" si="9"/>
        <v>25921539</v>
      </c>
      <c r="F55" s="29">
        <f t="shared" si="9"/>
        <v>34821734</v>
      </c>
      <c r="G55" s="29">
        <f t="shared" si="9"/>
        <v>35059288</v>
      </c>
      <c r="H55" s="29">
        <f t="shared" ref="H55" si="10">H54+H33</f>
        <v>38615598</v>
      </c>
      <c r="I55" s="29">
        <v>53105216</v>
      </c>
      <c r="J55" s="35"/>
    </row>
  </sheetData>
  <hyperlinks>
    <hyperlink ref="A1" location="'Титульный лист'!A1" display="← Обратно к содержанию" xr:uid="{00000000-0004-0000-02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BC82-1D31-4303-9BF5-67E605C6155D}">
  <dimension ref="A1:R75"/>
  <sheetViews>
    <sheetView showGridLines="0" zoomScale="80" zoomScaleNormal="80" workbookViewId="0">
      <pane xSplit="1" ySplit="3" topLeftCell="H49" activePane="bottomRight" state="frozen"/>
      <selection activeCell="N1" sqref="N1:N1048576"/>
      <selection pane="topRight" activeCell="N1" sqref="N1:N1048576"/>
      <selection pane="bottomLeft" activeCell="N1" sqref="N1:N1048576"/>
      <selection pane="bottomRight" activeCell="Q21" sqref="Q21"/>
    </sheetView>
  </sheetViews>
  <sheetFormatPr defaultColWidth="11" defaultRowHeight="15.5"/>
  <cols>
    <col min="1" max="1" width="43.5" style="51" customWidth="1"/>
    <col min="2" max="3" width="15.33203125" style="53" bestFit="1" customWidth="1"/>
    <col min="4" max="5" width="14.33203125" style="53" customWidth="1"/>
    <col min="6" max="6" width="15.5" style="53" bestFit="1" customWidth="1"/>
    <col min="7" max="9" width="15.5" style="53" customWidth="1"/>
    <col min="10" max="10" width="14.33203125" style="53" customWidth="1"/>
    <col min="11" max="11" width="15.5" style="53" customWidth="1"/>
    <col min="12" max="12" width="14.33203125" style="53" customWidth="1"/>
    <col min="13" max="14" width="15.5" style="73" customWidth="1"/>
  </cols>
  <sheetData>
    <row r="1" spans="1:14" ht="37.5" customHeight="1">
      <c r="A1" s="119" t="s">
        <v>276</v>
      </c>
    </row>
    <row r="2" spans="1:14" ht="27" customHeight="1">
      <c r="A2" s="120" t="s">
        <v>279</v>
      </c>
      <c r="I2" s="168"/>
      <c r="J2" s="168"/>
      <c r="K2" s="73"/>
      <c r="L2" s="73"/>
    </row>
    <row r="3" spans="1:14" ht="37.5" customHeight="1">
      <c r="A3" s="121" t="s">
        <v>296</v>
      </c>
      <c r="B3" s="184" t="s">
        <v>20</v>
      </c>
      <c r="C3" s="184" t="s">
        <v>21</v>
      </c>
      <c r="D3" s="184" t="s">
        <v>22</v>
      </c>
      <c r="E3" s="184" t="s">
        <v>23</v>
      </c>
      <c r="F3" s="184" t="s">
        <v>24</v>
      </c>
      <c r="G3" s="184" t="s">
        <v>348</v>
      </c>
      <c r="H3" s="87" t="s">
        <v>475</v>
      </c>
      <c r="I3" s="184"/>
      <c r="J3" s="184" t="s">
        <v>298</v>
      </c>
      <c r="K3" s="184"/>
      <c r="L3" s="184" t="s">
        <v>324</v>
      </c>
      <c r="M3" s="219" t="s">
        <v>397</v>
      </c>
      <c r="N3" s="219" t="s">
        <v>605</v>
      </c>
    </row>
    <row r="4" spans="1:14" ht="15.65" customHeight="1">
      <c r="A4" s="238" t="s">
        <v>25</v>
      </c>
      <c r="B4" s="54"/>
      <c r="C4" s="54"/>
      <c r="D4" s="54"/>
      <c r="E4" s="54"/>
      <c r="F4" s="54"/>
      <c r="G4" s="54"/>
      <c r="H4" s="88"/>
      <c r="I4" s="54"/>
      <c r="J4" s="54"/>
      <c r="K4" s="54"/>
      <c r="L4" s="54"/>
      <c r="M4" s="222"/>
    </row>
    <row r="5" spans="1:14" ht="15.65" customHeight="1">
      <c r="A5" s="182" t="s">
        <v>26</v>
      </c>
      <c r="B5" s="54"/>
      <c r="C5" s="54"/>
      <c r="D5" s="54"/>
      <c r="E5" s="54"/>
      <c r="F5" s="54"/>
      <c r="G5" s="54"/>
      <c r="H5" s="88"/>
      <c r="I5" s="54"/>
      <c r="J5" s="54"/>
      <c r="K5" s="54"/>
      <c r="L5" s="54"/>
      <c r="M5" s="222"/>
    </row>
    <row r="6" spans="1:14" ht="15.65" customHeight="1">
      <c r="A6" s="116" t="s">
        <v>113</v>
      </c>
      <c r="B6" s="54">
        <v>1843201</v>
      </c>
      <c r="C6" s="54">
        <v>2677012</v>
      </c>
      <c r="D6" s="175">
        <v>4910492</v>
      </c>
      <c r="E6" s="54">
        <v>9851875</v>
      </c>
      <c r="F6" s="54">
        <v>13054369</v>
      </c>
      <c r="G6" s="54">
        <v>16105376</v>
      </c>
      <c r="H6" s="98">
        <v>18652480</v>
      </c>
      <c r="I6" s="54"/>
      <c r="J6" s="54">
        <v>13519258</v>
      </c>
      <c r="K6" s="54"/>
      <c r="L6" s="54">
        <v>13890012</v>
      </c>
      <c r="M6" s="53">
        <v>17159921</v>
      </c>
      <c r="N6" s="27">
        <v>22417551</v>
      </c>
    </row>
    <row r="7" spans="1:14" ht="15.65" customHeight="1">
      <c r="A7" s="116" t="s">
        <v>114</v>
      </c>
      <c r="B7" s="54">
        <v>537745</v>
      </c>
      <c r="C7" s="54">
        <v>914538</v>
      </c>
      <c r="D7" s="54">
        <v>1715767</v>
      </c>
      <c r="E7" s="54">
        <v>3583754</v>
      </c>
      <c r="F7" s="54">
        <v>4626772</v>
      </c>
      <c r="G7" s="54">
        <v>5390135</v>
      </c>
      <c r="H7" s="98">
        <v>7246867</v>
      </c>
      <c r="I7" s="54"/>
      <c r="J7" s="54">
        <v>4807852</v>
      </c>
      <c r="K7" s="54"/>
      <c r="L7" s="54">
        <v>4965886</v>
      </c>
      <c r="M7" s="53">
        <v>5771105</v>
      </c>
      <c r="N7" s="27">
        <v>7820282</v>
      </c>
    </row>
    <row r="8" spans="1:14" ht="15.65" customHeight="1">
      <c r="A8" s="116" t="s">
        <v>27</v>
      </c>
      <c r="B8" s="54">
        <v>356386</v>
      </c>
      <c r="C8" s="54">
        <v>252711</v>
      </c>
      <c r="D8" s="54">
        <v>177809</v>
      </c>
      <c r="E8" s="54">
        <v>389548</v>
      </c>
      <c r="F8" s="54">
        <v>441012</v>
      </c>
      <c r="G8" s="54">
        <v>504753</v>
      </c>
      <c r="H8" s="98">
        <v>875854</v>
      </c>
      <c r="I8" s="54"/>
      <c r="J8" s="54">
        <v>394156</v>
      </c>
      <c r="K8" s="54"/>
      <c r="L8" s="54">
        <v>392475</v>
      </c>
      <c r="M8" s="53">
        <v>588698</v>
      </c>
      <c r="N8" s="27">
        <v>1014348</v>
      </c>
    </row>
    <row r="9" spans="1:14" ht="15.65" customHeight="1">
      <c r="A9" s="116" t="s">
        <v>28</v>
      </c>
      <c r="B9" s="54" t="s">
        <v>6</v>
      </c>
      <c r="C9" s="54" t="s">
        <v>6</v>
      </c>
      <c r="D9" s="54" t="s">
        <v>6</v>
      </c>
      <c r="E9" s="54">
        <v>93450</v>
      </c>
      <c r="F9" s="54">
        <v>93450</v>
      </c>
      <c r="G9" s="54">
        <v>93450</v>
      </c>
      <c r="H9" s="98">
        <v>93450</v>
      </c>
      <c r="I9" s="54"/>
      <c r="J9" s="54">
        <v>93450</v>
      </c>
      <c r="K9" s="54"/>
      <c r="L9" s="54">
        <v>93450</v>
      </c>
      <c r="M9" s="53">
        <v>93450</v>
      </c>
      <c r="N9" s="27">
        <v>93450</v>
      </c>
    </row>
    <row r="10" spans="1:14" ht="15.65" customHeight="1">
      <c r="A10" s="116" t="s">
        <v>334</v>
      </c>
      <c r="B10" s="54" t="s">
        <v>6</v>
      </c>
      <c r="C10" s="54" t="s">
        <v>6</v>
      </c>
      <c r="D10" s="54" t="s">
        <v>6</v>
      </c>
      <c r="E10" s="54" t="s">
        <v>6</v>
      </c>
      <c r="F10" s="54">
        <v>63777</v>
      </c>
      <c r="G10" s="54">
        <v>2170040</v>
      </c>
      <c r="H10" s="98">
        <v>3368526</v>
      </c>
      <c r="I10" s="54"/>
      <c r="J10" s="54">
        <v>110472</v>
      </c>
      <c r="K10" s="54"/>
      <c r="L10" s="54">
        <v>285633</v>
      </c>
      <c r="M10" s="53">
        <v>2359272.3420342002</v>
      </c>
      <c r="N10" s="27">
        <v>3394222</v>
      </c>
    </row>
    <row r="11" spans="1:14" ht="15.65" customHeight="1">
      <c r="A11" s="116" t="s">
        <v>29</v>
      </c>
      <c r="B11" s="54">
        <v>124122</v>
      </c>
      <c r="C11" s="54">
        <v>107843</v>
      </c>
      <c r="D11" s="54">
        <v>26575</v>
      </c>
      <c r="E11" s="54">
        <v>28454</v>
      </c>
      <c r="F11" s="54">
        <v>152960</v>
      </c>
      <c r="G11" s="54">
        <v>8523</v>
      </c>
      <c r="H11" s="98">
        <v>68718</v>
      </c>
      <c r="I11" s="54"/>
      <c r="J11" s="54">
        <v>5444</v>
      </c>
      <c r="K11" s="54"/>
      <c r="L11" s="54">
        <v>9249</v>
      </c>
      <c r="M11" s="53">
        <v>8022.6579657997936</v>
      </c>
      <c r="N11" s="27">
        <v>217000</v>
      </c>
    </row>
    <row r="12" spans="1:14" ht="15.65" customHeight="1">
      <c r="A12" s="116" t="s">
        <v>115</v>
      </c>
      <c r="B12" s="54">
        <v>114647</v>
      </c>
      <c r="C12" s="54">
        <v>153484</v>
      </c>
      <c r="D12" s="54">
        <v>912936</v>
      </c>
      <c r="E12" s="54">
        <v>1122007</v>
      </c>
      <c r="F12" s="54">
        <v>808755</v>
      </c>
      <c r="G12" s="54">
        <v>862145</v>
      </c>
      <c r="H12" s="98">
        <v>779497</v>
      </c>
      <c r="I12" s="54"/>
      <c r="J12" s="54">
        <v>964656</v>
      </c>
      <c r="K12" s="54"/>
      <c r="L12" s="54">
        <v>634607</v>
      </c>
      <c r="M12" s="53">
        <v>995731</v>
      </c>
      <c r="N12" s="27">
        <v>2918836</v>
      </c>
    </row>
    <row r="13" spans="1:14" ht="15.65" customHeight="1">
      <c r="A13" s="116" t="s">
        <v>30</v>
      </c>
      <c r="B13" s="54">
        <v>5</v>
      </c>
      <c r="C13" s="54">
        <v>5</v>
      </c>
      <c r="D13" s="54">
        <v>3</v>
      </c>
      <c r="E13" s="54">
        <v>10</v>
      </c>
      <c r="F13" s="54">
        <v>2320</v>
      </c>
      <c r="G13" s="54">
        <v>5104</v>
      </c>
      <c r="H13" s="98">
        <v>15319</v>
      </c>
      <c r="I13" s="54"/>
      <c r="J13" s="54">
        <v>7897</v>
      </c>
      <c r="K13" s="54"/>
      <c r="L13" s="54">
        <v>6988</v>
      </c>
      <c r="M13" s="53">
        <v>3112</v>
      </c>
      <c r="N13" s="27">
        <v>652278</v>
      </c>
    </row>
    <row r="14" spans="1:14" ht="15.65" customHeight="1">
      <c r="A14" s="182" t="s">
        <v>31</v>
      </c>
      <c r="B14" s="184">
        <f t="shared" ref="B14:L14" si="0">SUM(B6:B13)</f>
        <v>2976106</v>
      </c>
      <c r="C14" s="184">
        <f t="shared" si="0"/>
        <v>4105593</v>
      </c>
      <c r="D14" s="184">
        <f t="shared" si="0"/>
        <v>7743582</v>
      </c>
      <c r="E14" s="184">
        <f t="shared" si="0"/>
        <v>15069098</v>
      </c>
      <c r="F14" s="184">
        <f t="shared" si="0"/>
        <v>19243415</v>
      </c>
      <c r="G14" s="184">
        <v>25139526</v>
      </c>
      <c r="H14" s="218">
        <v>31100711</v>
      </c>
      <c r="I14" s="184"/>
      <c r="J14" s="184">
        <f t="shared" ref="J14" si="1">SUM(J6:J13)</f>
        <v>19903185</v>
      </c>
      <c r="K14" s="184"/>
      <c r="L14" s="184">
        <f t="shared" si="0"/>
        <v>20278300</v>
      </c>
      <c r="M14" s="216">
        <v>26979312</v>
      </c>
      <c r="N14" s="29">
        <v>38527967</v>
      </c>
    </row>
    <row r="15" spans="1:14" ht="15.65" customHeight="1">
      <c r="A15" s="182" t="s">
        <v>32</v>
      </c>
      <c r="B15" s="54"/>
      <c r="C15" s="54"/>
      <c r="D15" s="54"/>
      <c r="E15" s="54"/>
      <c r="F15" s="54"/>
      <c r="G15" s="54"/>
      <c r="H15" s="88"/>
      <c r="I15" s="54"/>
      <c r="J15" s="54"/>
      <c r="K15" s="54"/>
      <c r="L15" s="54"/>
      <c r="M15" s="53"/>
    </row>
    <row r="16" spans="1:14" ht="15.65" customHeight="1">
      <c r="A16" s="116" t="s">
        <v>33</v>
      </c>
      <c r="B16" s="54">
        <v>785409</v>
      </c>
      <c r="C16" s="54">
        <v>1665129</v>
      </c>
      <c r="D16" s="54">
        <v>2677758</v>
      </c>
      <c r="E16" s="54">
        <v>5462429</v>
      </c>
      <c r="F16" s="54">
        <v>5280012</v>
      </c>
      <c r="G16" s="54">
        <v>6282271</v>
      </c>
      <c r="H16" s="98">
        <v>11636794</v>
      </c>
      <c r="I16" s="54"/>
      <c r="J16" s="54">
        <v>5612933</v>
      </c>
      <c r="K16" s="54"/>
      <c r="L16" s="54">
        <v>5477808</v>
      </c>
      <c r="M16" s="53">
        <v>8445078</v>
      </c>
      <c r="N16" s="27">
        <v>16302202</v>
      </c>
    </row>
    <row r="17" spans="1:18" s="45" customFormat="1" ht="15.65" customHeight="1">
      <c r="A17" s="116" t="s">
        <v>34</v>
      </c>
      <c r="B17" s="54">
        <v>1787009</v>
      </c>
      <c r="C17" s="54">
        <v>4077013</v>
      </c>
      <c r="D17" s="54">
        <v>5393439</v>
      </c>
      <c r="E17" s="54">
        <v>2967279</v>
      </c>
      <c r="F17" s="54">
        <v>9068710</v>
      </c>
      <c r="G17" s="54">
        <v>16143055</v>
      </c>
      <c r="H17" s="98">
        <v>22323815</v>
      </c>
      <c r="I17" s="54"/>
      <c r="J17" s="54">
        <v>8413505</v>
      </c>
      <c r="K17" s="54"/>
      <c r="L17" s="54">
        <v>11017958</v>
      </c>
      <c r="M17" s="53">
        <v>18373473</v>
      </c>
      <c r="N17" s="27">
        <v>24330186</v>
      </c>
    </row>
    <row r="18" spans="1:18" s="45" customFormat="1" ht="15.65" customHeight="1">
      <c r="A18" s="116" t="s">
        <v>383</v>
      </c>
      <c r="B18" s="54">
        <v>90709</v>
      </c>
      <c r="C18" s="239">
        <v>90556</v>
      </c>
      <c r="D18" s="239">
        <v>247419</v>
      </c>
      <c r="E18" s="239">
        <v>282377</v>
      </c>
      <c r="F18" s="54">
        <v>564461</v>
      </c>
      <c r="G18" s="54">
        <v>1328192</v>
      </c>
      <c r="H18" s="98">
        <v>1381958</v>
      </c>
      <c r="I18" s="54"/>
      <c r="J18" s="54">
        <v>420228</v>
      </c>
      <c r="K18" s="54"/>
      <c r="L18" s="54">
        <v>143743</v>
      </c>
      <c r="M18" s="53">
        <v>751921</v>
      </c>
      <c r="N18" s="27">
        <v>1892704</v>
      </c>
    </row>
    <row r="19" spans="1:18" ht="15.65" customHeight="1">
      <c r="A19" s="116" t="s">
        <v>35</v>
      </c>
      <c r="B19" s="54">
        <v>79350</v>
      </c>
      <c r="C19" s="54">
        <v>1192199</v>
      </c>
      <c r="D19" s="54">
        <v>263242</v>
      </c>
      <c r="E19" s="54">
        <v>2136538</v>
      </c>
      <c r="F19" s="54">
        <v>621725</v>
      </c>
      <c r="G19" s="54">
        <v>4082103</v>
      </c>
      <c r="H19" s="98">
        <v>4205575</v>
      </c>
      <c r="I19" s="54"/>
      <c r="J19" s="54">
        <v>702667</v>
      </c>
      <c r="K19" s="54"/>
      <c r="L19" s="54">
        <v>1626738</v>
      </c>
      <c r="M19" s="53">
        <v>2595132</v>
      </c>
      <c r="N19" s="27">
        <v>3708275</v>
      </c>
    </row>
    <row r="20" spans="1:18" ht="15.65" customHeight="1">
      <c r="A20" s="116" t="s">
        <v>29</v>
      </c>
      <c r="B20" s="54">
        <v>344625</v>
      </c>
      <c r="C20" s="54">
        <v>195319</v>
      </c>
      <c r="D20" s="54">
        <v>4156</v>
      </c>
      <c r="E20" s="54">
        <v>3639</v>
      </c>
      <c r="F20" s="54">
        <v>9212</v>
      </c>
      <c r="G20" s="54">
        <v>100000</v>
      </c>
      <c r="H20" s="98">
        <v>311836</v>
      </c>
      <c r="I20" s="54"/>
      <c r="J20" s="54">
        <v>1910</v>
      </c>
      <c r="K20" s="54"/>
      <c r="L20" s="54" t="s">
        <v>6</v>
      </c>
      <c r="M20" s="53">
        <v>104238</v>
      </c>
      <c r="N20" s="27">
        <v>91080</v>
      </c>
      <c r="O20" s="34"/>
      <c r="Q20" s="34"/>
      <c r="R20" s="34"/>
    </row>
    <row r="21" spans="1:18" ht="15.65" customHeight="1">
      <c r="A21" s="116" t="s">
        <v>36</v>
      </c>
      <c r="B21" s="54">
        <v>500</v>
      </c>
      <c r="C21" s="54">
        <v>63</v>
      </c>
      <c r="D21" s="54">
        <v>532</v>
      </c>
      <c r="E21" s="54">
        <v>179</v>
      </c>
      <c r="F21" s="54">
        <v>34199</v>
      </c>
      <c r="G21" s="54">
        <v>30069</v>
      </c>
      <c r="H21" s="98">
        <v>6837</v>
      </c>
      <c r="I21" s="54"/>
      <c r="J21" s="54">
        <v>4860</v>
      </c>
      <c r="K21" s="54"/>
      <c r="L21" s="54">
        <v>71051</v>
      </c>
      <c r="M21" s="53">
        <v>190922</v>
      </c>
      <c r="N21" s="27">
        <v>21178</v>
      </c>
    </row>
    <row r="22" spans="1:18" ht="15.65" customHeight="1">
      <c r="A22" s="182" t="s">
        <v>37</v>
      </c>
      <c r="B22" s="184">
        <f>SUM(B16:B21)</f>
        <v>3087602</v>
      </c>
      <c r="C22" s="184">
        <f t="shared" ref="C22:L22" si="2">SUM(C16:C21)</f>
        <v>7220279</v>
      </c>
      <c r="D22" s="184">
        <f t="shared" si="2"/>
        <v>8586546</v>
      </c>
      <c r="E22" s="184">
        <f t="shared" si="2"/>
        <v>10852441</v>
      </c>
      <c r="F22" s="184">
        <f t="shared" si="2"/>
        <v>15578319</v>
      </c>
      <c r="G22" s="184">
        <v>27965690</v>
      </c>
      <c r="H22" s="218">
        <v>39866815</v>
      </c>
      <c r="I22" s="184"/>
      <c r="J22" s="184">
        <f t="shared" ref="J22" si="3">SUM(J16:J21)</f>
        <v>15156103</v>
      </c>
      <c r="K22" s="184"/>
      <c r="L22" s="184">
        <f t="shared" si="2"/>
        <v>18337298</v>
      </c>
      <c r="M22" s="216">
        <v>30460764</v>
      </c>
      <c r="N22" s="29">
        <v>46345625</v>
      </c>
    </row>
    <row r="23" spans="1:18" ht="15.65" customHeight="1">
      <c r="A23" s="238" t="s">
        <v>253</v>
      </c>
      <c r="B23" s="184">
        <f>B14+B22</f>
        <v>6063708</v>
      </c>
      <c r="C23" s="184">
        <f t="shared" ref="C23:L23" si="4">C14+C22</f>
        <v>11325872</v>
      </c>
      <c r="D23" s="184">
        <f t="shared" si="4"/>
        <v>16330128</v>
      </c>
      <c r="E23" s="184">
        <f t="shared" si="4"/>
        <v>25921539</v>
      </c>
      <c r="F23" s="184">
        <f t="shared" si="4"/>
        <v>34821734</v>
      </c>
      <c r="G23" s="184">
        <v>53105216</v>
      </c>
      <c r="H23" s="218">
        <v>70967526</v>
      </c>
      <c r="I23" s="184"/>
      <c r="J23" s="184">
        <f t="shared" ref="J23" si="5">J14+J22</f>
        <v>35059288</v>
      </c>
      <c r="K23" s="184"/>
      <c r="L23" s="184">
        <f t="shared" si="4"/>
        <v>38615598</v>
      </c>
      <c r="M23" s="216">
        <v>57440076</v>
      </c>
      <c r="N23" s="29">
        <v>84873592</v>
      </c>
    </row>
    <row r="24" spans="1:18" ht="15.65" customHeight="1">
      <c r="A24" s="238"/>
      <c r="B24" s="54"/>
      <c r="C24" s="54"/>
      <c r="D24" s="54"/>
      <c r="E24" s="54"/>
      <c r="F24" s="54"/>
      <c r="G24" s="54"/>
      <c r="H24" s="88"/>
      <c r="I24" s="54"/>
      <c r="J24" s="54"/>
      <c r="K24" s="54"/>
      <c r="L24" s="54"/>
      <c r="M24" s="53"/>
    </row>
    <row r="25" spans="1:18" ht="15.65" customHeight="1">
      <c r="A25" s="238" t="s">
        <v>116</v>
      </c>
      <c r="B25" s="54"/>
      <c r="C25" s="54"/>
      <c r="D25" s="54"/>
      <c r="E25" s="54"/>
      <c r="F25" s="54"/>
      <c r="G25" s="54"/>
      <c r="H25" s="88"/>
      <c r="I25" s="54"/>
      <c r="J25" s="54"/>
      <c r="K25" s="54"/>
      <c r="L25" s="54"/>
      <c r="M25" s="53"/>
    </row>
    <row r="26" spans="1:18" ht="15.65" customHeight="1">
      <c r="A26" s="116" t="s">
        <v>38</v>
      </c>
      <c r="B26" s="54">
        <v>97</v>
      </c>
      <c r="C26" s="54">
        <v>97</v>
      </c>
      <c r="D26" s="54">
        <v>200000</v>
      </c>
      <c r="E26" s="54">
        <v>200000</v>
      </c>
      <c r="F26" s="54">
        <v>200000</v>
      </c>
      <c r="G26" s="54">
        <v>212500</v>
      </c>
      <c r="H26" s="54">
        <v>212500</v>
      </c>
      <c r="I26" s="54"/>
      <c r="J26" s="54">
        <v>200000</v>
      </c>
      <c r="K26" s="54"/>
      <c r="L26" s="54">
        <v>200000</v>
      </c>
      <c r="M26" s="53">
        <v>212500</v>
      </c>
      <c r="N26" s="53">
        <v>212500</v>
      </c>
    </row>
    <row r="27" spans="1:18" s="45" customFormat="1" ht="15.65" customHeight="1">
      <c r="A27" s="116" t="s">
        <v>384</v>
      </c>
      <c r="B27" s="54" t="s">
        <v>6</v>
      </c>
      <c r="C27" s="54" t="s">
        <v>6</v>
      </c>
      <c r="D27" s="54" t="s">
        <v>6</v>
      </c>
      <c r="E27" s="54" t="s">
        <v>6</v>
      </c>
      <c r="F27" s="54" t="s">
        <v>6</v>
      </c>
      <c r="G27" s="54">
        <v>4552422</v>
      </c>
      <c r="H27" s="54">
        <v>4552422</v>
      </c>
      <c r="I27" s="54"/>
      <c r="J27" s="54" t="s">
        <v>6</v>
      </c>
      <c r="K27" s="54"/>
      <c r="L27" s="54" t="s">
        <v>6</v>
      </c>
      <c r="M27" s="53">
        <v>4552422</v>
      </c>
      <c r="N27" s="53">
        <v>5794858</v>
      </c>
    </row>
    <row r="28" spans="1:18" ht="15.65" customHeight="1">
      <c r="A28" s="116" t="s">
        <v>39</v>
      </c>
      <c r="B28" s="54">
        <v>1953654</v>
      </c>
      <c r="C28" s="54">
        <v>4282208</v>
      </c>
      <c r="D28" s="54">
        <v>6795530</v>
      </c>
      <c r="E28" s="54">
        <v>10125611</v>
      </c>
      <c r="F28" s="54">
        <v>12822871</v>
      </c>
      <c r="G28" s="54">
        <v>15666082</v>
      </c>
      <c r="H28" s="54">
        <v>22232201</v>
      </c>
      <c r="I28" s="54"/>
      <c r="J28" s="54">
        <v>12326165</v>
      </c>
      <c r="K28" s="54"/>
      <c r="L28" s="54">
        <v>12716713</v>
      </c>
      <c r="M28" s="53">
        <v>16943256.628846027</v>
      </c>
      <c r="N28" s="53">
        <v>23154233</v>
      </c>
    </row>
    <row r="29" spans="1:18" ht="15.65" customHeight="1">
      <c r="A29" s="116" t="s">
        <v>414</v>
      </c>
      <c r="B29" s="54" t="s">
        <v>6</v>
      </c>
      <c r="C29" s="54" t="s">
        <v>6</v>
      </c>
      <c r="D29" s="54" t="s">
        <v>6</v>
      </c>
      <c r="E29" s="54" t="s">
        <v>6</v>
      </c>
      <c r="F29" s="54" t="s">
        <v>6</v>
      </c>
      <c r="G29" s="54" t="s">
        <v>6</v>
      </c>
      <c r="H29" s="54">
        <v>661089</v>
      </c>
      <c r="I29" s="54"/>
      <c r="J29" s="54" t="s">
        <v>6</v>
      </c>
      <c r="K29" s="54"/>
      <c r="L29" s="54" t="s">
        <v>6</v>
      </c>
      <c r="M29" s="54" t="s">
        <v>6</v>
      </c>
      <c r="N29" s="54">
        <v>431236</v>
      </c>
    </row>
    <row r="30" spans="1:18" ht="15.65" customHeight="1">
      <c r="A30" s="116" t="s">
        <v>385</v>
      </c>
      <c r="B30" s="54" t="s">
        <v>6</v>
      </c>
      <c r="C30" s="54" t="s">
        <v>6</v>
      </c>
      <c r="D30" s="54" t="s">
        <v>6</v>
      </c>
      <c r="E30" s="54" t="s">
        <v>6</v>
      </c>
      <c r="F30" s="54" t="s">
        <v>6</v>
      </c>
      <c r="G30" s="54" t="s">
        <v>6</v>
      </c>
      <c r="H30" s="54">
        <v>135338</v>
      </c>
      <c r="I30" s="54"/>
      <c r="J30" s="54" t="s">
        <v>6</v>
      </c>
      <c r="K30" s="54"/>
      <c r="L30" s="54" t="s">
        <v>6</v>
      </c>
      <c r="M30" s="54" t="s">
        <v>6</v>
      </c>
      <c r="N30" s="54">
        <v>183104</v>
      </c>
    </row>
    <row r="31" spans="1:18" s="45" customFormat="1" ht="15.65" customHeight="1">
      <c r="A31" s="116" t="s">
        <v>379</v>
      </c>
      <c r="B31" s="54" t="s">
        <v>6</v>
      </c>
      <c r="C31" s="54" t="s">
        <v>6</v>
      </c>
      <c r="D31" s="54" t="s">
        <v>6</v>
      </c>
      <c r="E31" s="54" t="s">
        <v>6</v>
      </c>
      <c r="F31" s="54" t="s">
        <v>6</v>
      </c>
      <c r="G31" s="54">
        <v>82725</v>
      </c>
      <c r="H31" s="54" t="s">
        <v>6</v>
      </c>
      <c r="I31" s="54"/>
      <c r="J31" s="54" t="s">
        <v>6</v>
      </c>
      <c r="K31" s="54"/>
      <c r="L31" s="54" t="s">
        <v>6</v>
      </c>
      <c r="M31" s="53">
        <v>158112</v>
      </c>
      <c r="N31" s="54" t="s">
        <v>6</v>
      </c>
    </row>
    <row r="32" spans="1:18" ht="15.65" customHeight="1">
      <c r="A32" s="116" t="s">
        <v>111</v>
      </c>
      <c r="B32" s="54"/>
      <c r="C32" s="54"/>
      <c r="D32" s="54"/>
      <c r="E32" s="54"/>
      <c r="F32" s="54">
        <v>-50000</v>
      </c>
      <c r="G32" s="54">
        <v>-1176427</v>
      </c>
      <c r="H32" s="54">
        <v>-1482719</v>
      </c>
      <c r="I32" s="54"/>
      <c r="J32" s="54">
        <v>-913652</v>
      </c>
      <c r="K32" s="54"/>
      <c r="L32" s="54">
        <v>-1175466</v>
      </c>
      <c r="M32" s="53">
        <v>-1176427</v>
      </c>
      <c r="N32" s="53">
        <v>-868732</v>
      </c>
    </row>
    <row r="33" spans="1:14" ht="15.65" customHeight="1">
      <c r="A33" s="182" t="s">
        <v>40</v>
      </c>
      <c r="B33" s="184">
        <f>SUM(B26:B28)</f>
        <v>1953751</v>
      </c>
      <c r="C33" s="184">
        <f>SUM(C26:C28)</f>
        <v>4282305</v>
      </c>
      <c r="D33" s="184">
        <f>SUM(D26:D28)</f>
        <v>6995530</v>
      </c>
      <c r="E33" s="184">
        <f>SUM(E26:E28)</f>
        <v>10325611</v>
      </c>
      <c r="F33" s="184">
        <f>SUM(F26:F32)</f>
        <v>12972871</v>
      </c>
      <c r="G33" s="184">
        <v>19337302</v>
      </c>
      <c r="H33" s="184">
        <v>26310831</v>
      </c>
      <c r="I33" s="184"/>
      <c r="J33" s="184">
        <f>SUM(J26:J32)</f>
        <v>11612513</v>
      </c>
      <c r="K33" s="184"/>
      <c r="L33" s="184">
        <f>SUM(L26:L32)</f>
        <v>11741247</v>
      </c>
      <c r="M33" s="216">
        <v>20689863.628846027</v>
      </c>
      <c r="N33" s="216">
        <v>28907200</v>
      </c>
    </row>
    <row r="34" spans="1:14" ht="15.65" customHeight="1">
      <c r="A34" s="116" t="s">
        <v>335</v>
      </c>
      <c r="B34" s="54">
        <v>-8695</v>
      </c>
      <c r="C34" s="54">
        <v>-9741</v>
      </c>
      <c r="D34" s="54">
        <v>-183</v>
      </c>
      <c r="E34" s="54">
        <v>52300</v>
      </c>
      <c r="F34" s="54">
        <v>31722</v>
      </c>
      <c r="G34" s="54">
        <v>313180</v>
      </c>
      <c r="H34" s="54">
        <v>355660</v>
      </c>
      <c r="I34" s="54"/>
      <c r="J34" s="54">
        <v>27531</v>
      </c>
      <c r="K34" s="54"/>
      <c r="L34" s="54">
        <v>275856</v>
      </c>
      <c r="M34" s="53">
        <v>335799.81363942841</v>
      </c>
      <c r="N34" s="53">
        <v>7442</v>
      </c>
    </row>
    <row r="35" spans="1:14" ht="15.65" customHeight="1">
      <c r="A35" s="238" t="s">
        <v>42</v>
      </c>
      <c r="B35" s="184">
        <f t="shared" ref="B35:L35" si="6">SUM(B33:B34)</f>
        <v>1945056</v>
      </c>
      <c r="C35" s="184">
        <f t="shared" si="6"/>
        <v>4272564</v>
      </c>
      <c r="D35" s="184">
        <f t="shared" si="6"/>
        <v>6995347</v>
      </c>
      <c r="E35" s="184">
        <f t="shared" si="6"/>
        <v>10377911</v>
      </c>
      <c r="F35" s="184">
        <f t="shared" si="6"/>
        <v>13004593</v>
      </c>
      <c r="G35" s="184">
        <v>19650482</v>
      </c>
      <c r="H35" s="184">
        <v>26666491</v>
      </c>
      <c r="I35" s="184"/>
      <c r="J35" s="184">
        <f t="shared" ref="J35" si="7">SUM(J33:J34)</f>
        <v>11640044</v>
      </c>
      <c r="K35" s="184"/>
      <c r="L35" s="184">
        <f t="shared" si="6"/>
        <v>12017103</v>
      </c>
      <c r="M35" s="216">
        <v>21025664</v>
      </c>
      <c r="N35" s="216">
        <v>28914642</v>
      </c>
    </row>
    <row r="36" spans="1:14" ht="15.65" customHeight="1">
      <c r="A36" s="116"/>
      <c r="B36" s="54"/>
      <c r="C36" s="54"/>
      <c r="D36" s="54"/>
      <c r="E36" s="54"/>
      <c r="F36" s="54"/>
      <c r="G36" s="54"/>
      <c r="I36" s="54"/>
      <c r="J36" s="54"/>
      <c r="K36" s="54"/>
      <c r="L36" s="54"/>
      <c r="M36" s="53"/>
    </row>
    <row r="37" spans="1:14" ht="15.65" customHeight="1">
      <c r="A37" s="238" t="s">
        <v>43</v>
      </c>
      <c r="B37" s="54"/>
      <c r="C37" s="54"/>
      <c r="D37" s="54"/>
      <c r="E37" s="54"/>
      <c r="F37" s="54"/>
      <c r="G37" s="54"/>
      <c r="H37" s="88"/>
      <c r="I37" s="54"/>
      <c r="J37" s="54"/>
      <c r="K37" s="54"/>
      <c r="L37" s="54"/>
      <c r="M37" s="53"/>
    </row>
    <row r="38" spans="1:14" ht="15.65" customHeight="1">
      <c r="A38" s="182" t="s">
        <v>44</v>
      </c>
      <c r="B38" s="54"/>
      <c r="C38" s="54"/>
      <c r="D38" s="54"/>
      <c r="E38" s="54"/>
      <c r="F38" s="54"/>
      <c r="G38" s="54"/>
      <c r="H38" s="88"/>
      <c r="I38" s="54"/>
      <c r="J38" s="54"/>
      <c r="K38" s="54"/>
      <c r="L38" s="54"/>
      <c r="M38" s="53"/>
    </row>
    <row r="39" spans="1:14" ht="15.65" customHeight="1">
      <c r="A39" s="116" t="s">
        <v>45</v>
      </c>
      <c r="B39" s="54">
        <v>1087000</v>
      </c>
      <c r="C39" s="54">
        <v>1838180</v>
      </c>
      <c r="D39" s="54">
        <v>3241304</v>
      </c>
      <c r="E39" s="54">
        <v>5808837</v>
      </c>
      <c r="F39" s="54">
        <v>14908357</v>
      </c>
      <c r="G39" s="54">
        <v>16758435</v>
      </c>
      <c r="H39" s="98">
        <v>12050349</v>
      </c>
      <c r="I39" s="54"/>
      <c r="J39" s="54">
        <v>16613597</v>
      </c>
      <c r="K39" s="54"/>
      <c r="L39" s="54">
        <v>17514620</v>
      </c>
      <c r="M39" s="53">
        <v>6619868</v>
      </c>
      <c r="N39" s="27">
        <v>18964759</v>
      </c>
    </row>
    <row r="40" spans="1:14" ht="15.65" customHeight="1">
      <c r="A40" s="116" t="s">
        <v>46</v>
      </c>
      <c r="B40" s="54">
        <v>232952</v>
      </c>
      <c r="C40" s="54">
        <v>132890</v>
      </c>
      <c r="D40" s="54">
        <v>25772</v>
      </c>
      <c r="E40" s="54">
        <v>239905</v>
      </c>
      <c r="F40" s="54">
        <v>331320</v>
      </c>
      <c r="G40" s="54">
        <v>322293</v>
      </c>
      <c r="H40" s="98">
        <v>491966</v>
      </c>
      <c r="I40" s="54"/>
      <c r="J40" s="54">
        <v>283946</v>
      </c>
      <c r="K40" s="54"/>
      <c r="L40" s="54">
        <v>271124</v>
      </c>
      <c r="M40" s="53">
        <v>367980</v>
      </c>
      <c r="N40" s="27">
        <v>488878</v>
      </c>
    </row>
    <row r="41" spans="1:14" ht="30" customHeight="1">
      <c r="A41" s="116" t="s">
        <v>419</v>
      </c>
      <c r="B41" s="54"/>
      <c r="C41" s="54"/>
      <c r="D41" s="54"/>
      <c r="E41" s="54"/>
      <c r="F41" s="54"/>
      <c r="G41" s="54"/>
      <c r="H41" s="98">
        <v>1084214</v>
      </c>
      <c r="I41" s="54"/>
      <c r="J41" s="54"/>
      <c r="K41" s="54"/>
      <c r="L41" s="54"/>
      <c r="M41" s="53"/>
      <c r="N41" s="27">
        <v>1268190</v>
      </c>
    </row>
    <row r="42" spans="1:14" ht="24" customHeight="1">
      <c r="A42" s="116" t="s">
        <v>47</v>
      </c>
      <c r="B42" s="54">
        <v>91534</v>
      </c>
      <c r="C42" s="54">
        <v>60113</v>
      </c>
      <c r="D42" s="54">
        <v>68252</v>
      </c>
      <c r="E42" s="54">
        <v>261823</v>
      </c>
      <c r="F42" s="54">
        <v>129525</v>
      </c>
      <c r="G42" s="54">
        <v>331611</v>
      </c>
      <c r="H42" s="98">
        <v>484558</v>
      </c>
      <c r="I42" s="54"/>
      <c r="J42" s="54">
        <v>154718</v>
      </c>
      <c r="K42" s="54"/>
      <c r="L42" s="54">
        <v>105222</v>
      </c>
      <c r="M42" s="53">
        <v>449300</v>
      </c>
      <c r="N42" s="27">
        <v>377222</v>
      </c>
    </row>
    <row r="43" spans="1:14" ht="15.65" customHeight="1">
      <c r="A43" s="116" t="s">
        <v>117</v>
      </c>
      <c r="B43" s="54" t="s">
        <v>6</v>
      </c>
      <c r="C43" s="54" t="s">
        <v>6</v>
      </c>
      <c r="D43" s="54" t="s">
        <v>6</v>
      </c>
      <c r="E43" s="54">
        <v>561868</v>
      </c>
      <c r="F43" s="54">
        <v>583010</v>
      </c>
      <c r="G43" s="54">
        <v>589384</v>
      </c>
      <c r="H43" s="98">
        <v>598221</v>
      </c>
      <c r="I43" s="54"/>
      <c r="J43" s="54">
        <v>582281</v>
      </c>
      <c r="K43" s="54"/>
      <c r="L43" s="54">
        <v>581298</v>
      </c>
      <c r="M43" s="53">
        <v>586815</v>
      </c>
      <c r="N43" s="27">
        <v>585901</v>
      </c>
    </row>
    <row r="44" spans="1:14" ht="15.65" customHeight="1">
      <c r="A44" s="116" t="s">
        <v>606</v>
      </c>
      <c r="B44" s="54" t="s">
        <v>6</v>
      </c>
      <c r="C44" s="54" t="s">
        <v>6</v>
      </c>
      <c r="D44" s="54" t="s">
        <v>6</v>
      </c>
      <c r="E44" s="54" t="s">
        <v>6</v>
      </c>
      <c r="F44" s="54" t="s">
        <v>6</v>
      </c>
      <c r="G44" s="54" t="s">
        <v>6</v>
      </c>
      <c r="H44" s="54" t="s">
        <v>6</v>
      </c>
      <c r="I44" s="54"/>
      <c r="J44" s="54" t="s">
        <v>6</v>
      </c>
      <c r="K44" s="54"/>
      <c r="L44" s="54" t="s">
        <v>6</v>
      </c>
      <c r="M44" s="54" t="s">
        <v>6</v>
      </c>
      <c r="N44" s="27">
        <v>2455172</v>
      </c>
    </row>
    <row r="45" spans="1:14" s="45" customFormat="1" ht="15.65" customHeight="1">
      <c r="A45" s="116" t="s">
        <v>380</v>
      </c>
      <c r="B45" s="54">
        <v>16606</v>
      </c>
      <c r="C45" s="54" t="s">
        <v>6</v>
      </c>
      <c r="D45" s="54" t="s">
        <v>6</v>
      </c>
      <c r="E45" s="54" t="s">
        <v>6</v>
      </c>
      <c r="F45" s="54" t="s">
        <v>6</v>
      </c>
      <c r="G45" s="54">
        <v>2214600</v>
      </c>
      <c r="H45" s="98">
        <v>414711</v>
      </c>
      <c r="I45" s="54"/>
      <c r="J45" s="54" t="s">
        <v>6</v>
      </c>
      <c r="K45" s="54"/>
      <c r="L45" s="54" t="s">
        <v>6</v>
      </c>
      <c r="M45" s="53">
        <v>2214600</v>
      </c>
      <c r="N45" s="53">
        <v>529308</v>
      </c>
    </row>
    <row r="46" spans="1:14" ht="15.65" customHeight="1">
      <c r="A46" s="182" t="s">
        <v>48</v>
      </c>
      <c r="B46" s="184">
        <f t="shared" ref="B46:L46" si="8">SUM(B39:B45)</f>
        <v>1428092</v>
      </c>
      <c r="C46" s="184">
        <f t="shared" si="8"/>
        <v>2031183</v>
      </c>
      <c r="D46" s="184">
        <f t="shared" si="8"/>
        <v>3335328</v>
      </c>
      <c r="E46" s="184">
        <f t="shared" si="8"/>
        <v>6872433</v>
      </c>
      <c r="F46" s="184">
        <f t="shared" si="8"/>
        <v>15952212</v>
      </c>
      <c r="G46" s="184">
        <v>20216323</v>
      </c>
      <c r="H46" s="218">
        <v>15124019</v>
      </c>
      <c r="I46" s="184"/>
      <c r="J46" s="184">
        <f t="shared" ref="J46" si="9">SUM(J39:J45)</f>
        <v>17634542</v>
      </c>
      <c r="K46" s="184"/>
      <c r="L46" s="184">
        <f t="shared" si="8"/>
        <v>18472264</v>
      </c>
      <c r="M46" s="216">
        <v>10238563</v>
      </c>
      <c r="N46" s="216">
        <v>24669430</v>
      </c>
    </row>
    <row r="47" spans="1:14" ht="15.65" customHeight="1">
      <c r="A47" s="182"/>
      <c r="B47" s="184"/>
      <c r="C47" s="184"/>
      <c r="D47" s="184"/>
      <c r="E47" s="184"/>
      <c r="F47" s="184"/>
      <c r="G47" s="184"/>
      <c r="I47" s="184"/>
      <c r="J47" s="184"/>
      <c r="K47" s="184"/>
      <c r="L47" s="184"/>
      <c r="M47" s="53"/>
    </row>
    <row r="48" spans="1:14" ht="15.65" customHeight="1">
      <c r="A48" s="182" t="s">
        <v>49</v>
      </c>
      <c r="B48" s="54"/>
      <c r="C48" s="54"/>
      <c r="D48" s="54"/>
      <c r="E48" s="54"/>
      <c r="F48" s="54"/>
      <c r="G48" s="54"/>
      <c r="H48" s="88"/>
      <c r="I48" s="54"/>
      <c r="J48" s="54"/>
      <c r="K48" s="54"/>
      <c r="L48" s="54"/>
      <c r="M48" s="53"/>
    </row>
    <row r="49" spans="1:14" ht="15.65" customHeight="1">
      <c r="A49" s="116" t="s">
        <v>45</v>
      </c>
      <c r="B49" s="54">
        <v>895699</v>
      </c>
      <c r="C49" s="54">
        <v>1984282</v>
      </c>
      <c r="D49" s="54">
        <v>1425157</v>
      </c>
      <c r="E49" s="54">
        <v>5361616</v>
      </c>
      <c r="F49" s="54">
        <v>1300018</v>
      </c>
      <c r="G49" s="54">
        <v>3698719</v>
      </c>
      <c r="H49" s="98">
        <v>13855623</v>
      </c>
      <c r="I49" s="54"/>
      <c r="J49" s="54">
        <v>1154213</v>
      </c>
      <c r="K49" s="54"/>
      <c r="L49" s="54">
        <v>1363918</v>
      </c>
      <c r="M49" s="53">
        <v>16067773</v>
      </c>
      <c r="N49" s="27">
        <v>13214998</v>
      </c>
    </row>
    <row r="50" spans="1:14" ht="15.65" customHeight="1">
      <c r="A50" s="116" t="s">
        <v>46</v>
      </c>
      <c r="B50" s="54">
        <v>106884</v>
      </c>
      <c r="C50" s="54">
        <v>104477</v>
      </c>
      <c r="D50" s="54">
        <v>127747</v>
      </c>
      <c r="E50" s="54">
        <v>80035</v>
      </c>
      <c r="F50" s="54">
        <v>115926</v>
      </c>
      <c r="G50" s="54">
        <v>207185</v>
      </c>
      <c r="H50" s="98">
        <v>429046</v>
      </c>
      <c r="I50" s="54"/>
      <c r="J50" s="54">
        <v>140647</v>
      </c>
      <c r="K50" s="54"/>
      <c r="L50" s="54">
        <v>155681</v>
      </c>
      <c r="M50" s="53">
        <v>265639</v>
      </c>
      <c r="N50" s="27">
        <v>557235</v>
      </c>
    </row>
    <row r="51" spans="1:14" ht="34.5" customHeight="1">
      <c r="A51" s="116" t="s">
        <v>419</v>
      </c>
      <c r="B51" s="54" t="s">
        <v>6</v>
      </c>
      <c r="C51" s="54" t="s">
        <v>6</v>
      </c>
      <c r="D51" s="54" t="s">
        <v>6</v>
      </c>
      <c r="E51" s="54" t="s">
        <v>6</v>
      </c>
      <c r="F51" s="54" t="s">
        <v>6</v>
      </c>
      <c r="G51" s="54" t="s">
        <v>6</v>
      </c>
      <c r="H51" s="98">
        <v>1441173</v>
      </c>
      <c r="I51" s="54"/>
      <c r="J51" s="54"/>
      <c r="K51" s="54"/>
      <c r="L51" s="54"/>
      <c r="M51" s="53"/>
      <c r="N51" s="27">
        <v>0</v>
      </c>
    </row>
    <row r="52" spans="1:14" ht="15.65" customHeight="1">
      <c r="A52" s="116" t="s">
        <v>325</v>
      </c>
      <c r="B52" s="54" t="s">
        <v>6</v>
      </c>
      <c r="C52" s="54" t="s">
        <v>6</v>
      </c>
      <c r="D52" s="54" t="s">
        <v>6</v>
      </c>
      <c r="E52" s="54" t="s">
        <v>6</v>
      </c>
      <c r="F52" s="54" t="s">
        <v>6</v>
      </c>
      <c r="G52" s="54">
        <v>1837033</v>
      </c>
      <c r="H52" s="98">
        <v>1897095</v>
      </c>
      <c r="I52" s="54"/>
      <c r="J52" s="54" t="s">
        <v>6</v>
      </c>
      <c r="K52" s="54"/>
      <c r="L52" s="54">
        <v>1761473</v>
      </c>
      <c r="M52" s="53">
        <v>1892739</v>
      </c>
      <c r="N52" s="27">
        <v>1670000</v>
      </c>
    </row>
    <row r="53" spans="1:14" ht="29.25" customHeight="1">
      <c r="A53" s="116" t="s">
        <v>326</v>
      </c>
      <c r="B53" s="54" t="s">
        <v>6</v>
      </c>
      <c r="C53" s="54" t="s">
        <v>6</v>
      </c>
      <c r="D53" s="54" t="s">
        <v>6</v>
      </c>
      <c r="E53" s="54" t="s">
        <v>6</v>
      </c>
      <c r="F53" s="54">
        <v>462647</v>
      </c>
      <c r="G53" s="54">
        <v>508250</v>
      </c>
      <c r="H53" s="98">
        <v>200000</v>
      </c>
      <c r="I53" s="54"/>
      <c r="J53" s="54">
        <v>1173250</v>
      </c>
      <c r="K53" s="54"/>
      <c r="L53" s="54">
        <v>1023250</v>
      </c>
      <c r="M53" s="240">
        <v>0</v>
      </c>
      <c r="N53" s="27">
        <v>200000</v>
      </c>
    </row>
    <row r="54" spans="1:14" ht="29.25" customHeight="1">
      <c r="A54" s="116" t="s">
        <v>50</v>
      </c>
      <c r="B54" s="54">
        <v>1359624</v>
      </c>
      <c r="C54" s="54">
        <v>1659093</v>
      </c>
      <c r="D54" s="54">
        <v>2542544</v>
      </c>
      <c r="E54" s="54">
        <v>2710749</v>
      </c>
      <c r="F54" s="54">
        <v>2266517</v>
      </c>
      <c r="G54" s="54">
        <v>3598255</v>
      </c>
      <c r="H54" s="98">
        <v>7561641</v>
      </c>
      <c r="I54" s="54"/>
      <c r="J54" s="54">
        <v>2325807</v>
      </c>
      <c r="K54" s="54"/>
      <c r="L54" s="54">
        <v>2189579</v>
      </c>
      <c r="M54" s="53">
        <v>4827535</v>
      </c>
      <c r="N54" s="27">
        <v>11652904</v>
      </c>
    </row>
    <row r="55" spans="1:14" ht="33.75" customHeight="1">
      <c r="A55" s="116" t="s">
        <v>51</v>
      </c>
      <c r="B55" s="54">
        <v>112139</v>
      </c>
      <c r="C55" s="54">
        <v>669551</v>
      </c>
      <c r="D55" s="54">
        <v>531697</v>
      </c>
      <c r="E55" s="54">
        <v>5628</v>
      </c>
      <c r="F55" s="54">
        <v>1051558</v>
      </c>
      <c r="G55" s="54">
        <v>1961259</v>
      </c>
      <c r="H55" s="98">
        <v>2598191</v>
      </c>
      <c r="I55" s="54"/>
      <c r="J55" s="54">
        <v>564086</v>
      </c>
      <c r="K55" s="54"/>
      <c r="L55" s="54">
        <v>958376</v>
      </c>
      <c r="M55" s="53">
        <v>1862691</v>
      </c>
      <c r="N55" s="27">
        <v>2437712</v>
      </c>
    </row>
    <row r="56" spans="1:14" ht="30" customHeight="1">
      <c r="A56" s="116" t="s">
        <v>52</v>
      </c>
      <c r="B56" s="54">
        <v>199393</v>
      </c>
      <c r="C56" s="54">
        <v>355223</v>
      </c>
      <c r="D56" s="54">
        <v>1084761</v>
      </c>
      <c r="E56" s="54">
        <v>106305</v>
      </c>
      <c r="F56" s="54">
        <v>479562</v>
      </c>
      <c r="G56" s="54">
        <v>1249040</v>
      </c>
      <c r="H56" s="98">
        <v>1014105</v>
      </c>
      <c r="I56" s="54"/>
      <c r="J56" s="54">
        <v>237798</v>
      </c>
      <c r="K56" s="54"/>
      <c r="L56" s="54">
        <v>484599</v>
      </c>
      <c r="M56" s="53">
        <v>1080792</v>
      </c>
      <c r="N56" s="27">
        <v>1260764</v>
      </c>
    </row>
    <row r="57" spans="1:14" ht="32.25" customHeight="1">
      <c r="A57" s="116" t="s">
        <v>117</v>
      </c>
      <c r="B57" s="54" t="s">
        <v>6</v>
      </c>
      <c r="C57" s="54" t="s">
        <v>6</v>
      </c>
      <c r="D57" s="54" t="s">
        <v>6</v>
      </c>
      <c r="E57" s="54">
        <v>63603</v>
      </c>
      <c r="F57" s="54">
        <v>15962</v>
      </c>
      <c r="G57" s="54">
        <v>5931</v>
      </c>
      <c r="H57" s="98">
        <v>7403</v>
      </c>
      <c r="I57" s="54"/>
      <c r="J57" s="54">
        <v>16162</v>
      </c>
      <c r="K57" s="54"/>
      <c r="L57" s="54">
        <v>16616</v>
      </c>
      <c r="M57" s="53">
        <v>5941</v>
      </c>
      <c r="N57" s="27">
        <v>14154</v>
      </c>
    </row>
    <row r="58" spans="1:14" ht="15" customHeight="1">
      <c r="A58" s="116" t="s">
        <v>606</v>
      </c>
      <c r="B58" s="54" t="s">
        <v>6</v>
      </c>
      <c r="C58" s="54" t="s">
        <v>6</v>
      </c>
      <c r="D58" s="54" t="s">
        <v>6</v>
      </c>
      <c r="E58" s="54" t="s">
        <v>6</v>
      </c>
      <c r="F58" s="54" t="s">
        <v>6</v>
      </c>
      <c r="G58" s="54" t="s">
        <v>6</v>
      </c>
      <c r="H58" s="54" t="s">
        <v>6</v>
      </c>
      <c r="I58" s="54"/>
      <c r="J58" s="54" t="s">
        <v>6</v>
      </c>
      <c r="K58" s="54"/>
      <c r="L58" s="54" t="s">
        <v>6</v>
      </c>
      <c r="M58" s="54" t="s">
        <v>6</v>
      </c>
      <c r="N58" s="27">
        <v>109014</v>
      </c>
    </row>
    <row r="59" spans="1:14" ht="15.65" customHeight="1">
      <c r="A59" s="116" t="s">
        <v>53</v>
      </c>
      <c r="B59" s="54">
        <v>16821</v>
      </c>
      <c r="C59" s="54">
        <v>249499</v>
      </c>
      <c r="D59" s="54">
        <v>287547</v>
      </c>
      <c r="E59" s="54">
        <v>343259</v>
      </c>
      <c r="F59" s="54">
        <v>172739</v>
      </c>
      <c r="G59" s="54">
        <v>172739</v>
      </c>
      <c r="H59" s="98">
        <v>172739</v>
      </c>
      <c r="I59" s="54"/>
      <c r="J59" s="54">
        <v>172739</v>
      </c>
      <c r="K59" s="54"/>
      <c r="L59" s="54">
        <v>172739</v>
      </c>
      <c r="M59" s="53">
        <v>172739</v>
      </c>
      <c r="N59" s="53">
        <v>172739</v>
      </c>
    </row>
    <row r="60" spans="1:14" ht="15.65" customHeight="1">
      <c r="A60" s="182" t="s">
        <v>54</v>
      </c>
      <c r="B60" s="184">
        <f t="shared" ref="B60:L60" si="10">SUM(B49:B59)</f>
        <v>2690560</v>
      </c>
      <c r="C60" s="184">
        <f t="shared" si="10"/>
        <v>5022125</v>
      </c>
      <c r="D60" s="184">
        <f t="shared" si="10"/>
        <v>5999453</v>
      </c>
      <c r="E60" s="184">
        <f t="shared" si="10"/>
        <v>8671195</v>
      </c>
      <c r="F60" s="184">
        <f t="shared" si="10"/>
        <v>5864929</v>
      </c>
      <c r="G60" s="184">
        <v>13238411</v>
      </c>
      <c r="H60" s="218">
        <v>29177016</v>
      </c>
      <c r="I60" s="184"/>
      <c r="J60" s="184">
        <f t="shared" ref="J60" si="11">SUM(J49:J59)</f>
        <v>5784702</v>
      </c>
      <c r="K60" s="184"/>
      <c r="L60" s="184">
        <f t="shared" si="10"/>
        <v>8126231</v>
      </c>
      <c r="M60" s="216">
        <v>26175849</v>
      </c>
      <c r="N60" s="216">
        <v>31289520</v>
      </c>
    </row>
    <row r="61" spans="1:14" ht="15.65" customHeight="1">
      <c r="A61" s="238" t="s">
        <v>55</v>
      </c>
      <c r="B61" s="184">
        <f t="shared" ref="B61:L61" si="12">B60+B46</f>
        <v>4118652</v>
      </c>
      <c r="C61" s="184">
        <f t="shared" si="12"/>
        <v>7053308</v>
      </c>
      <c r="D61" s="184">
        <f t="shared" si="12"/>
        <v>9334781</v>
      </c>
      <c r="E61" s="184">
        <f t="shared" si="12"/>
        <v>15543628</v>
      </c>
      <c r="F61" s="184">
        <f t="shared" si="12"/>
        <v>21817141</v>
      </c>
      <c r="G61" s="184">
        <v>33454734</v>
      </c>
      <c r="H61" s="218">
        <v>44301035</v>
      </c>
      <c r="I61" s="184"/>
      <c r="J61" s="184">
        <f t="shared" ref="J61" si="13">J60+J46</f>
        <v>23419244</v>
      </c>
      <c r="K61" s="184"/>
      <c r="L61" s="184">
        <f t="shared" si="12"/>
        <v>26598495</v>
      </c>
      <c r="M61" s="216">
        <v>36414412</v>
      </c>
      <c r="N61" s="216">
        <v>55958950</v>
      </c>
    </row>
    <row r="62" spans="1:14" ht="15.65" customHeight="1">
      <c r="A62" s="238" t="s">
        <v>56</v>
      </c>
      <c r="B62" s="184">
        <f t="shared" ref="B62:L62" si="14">B61+B35</f>
        <v>6063708</v>
      </c>
      <c r="C62" s="184">
        <f t="shared" si="14"/>
        <v>11325872</v>
      </c>
      <c r="D62" s="184">
        <f t="shared" si="14"/>
        <v>16330128</v>
      </c>
      <c r="E62" s="184">
        <f t="shared" si="14"/>
        <v>25921539</v>
      </c>
      <c r="F62" s="184">
        <f t="shared" si="14"/>
        <v>34821734</v>
      </c>
      <c r="G62" s="184">
        <v>53105216</v>
      </c>
      <c r="H62" s="218">
        <v>70967526</v>
      </c>
      <c r="I62" s="184"/>
      <c r="J62" s="184">
        <f t="shared" ref="J62" si="15">J61+J35</f>
        <v>35059288</v>
      </c>
      <c r="K62" s="184"/>
      <c r="L62" s="184">
        <f t="shared" si="14"/>
        <v>38615598</v>
      </c>
      <c r="M62" s="216">
        <v>57440076</v>
      </c>
      <c r="N62" s="216">
        <v>84873592</v>
      </c>
    </row>
    <row r="63" spans="1:14">
      <c r="M63" s="51"/>
    </row>
    <row r="64" spans="1:14">
      <c r="M64" s="51"/>
    </row>
    <row r="65" spans="13:13">
      <c r="M65" s="241"/>
    </row>
    <row r="66" spans="13:13">
      <c r="M66" s="241"/>
    </row>
    <row r="67" spans="13:13">
      <c r="M67" s="241"/>
    </row>
    <row r="68" spans="13:13">
      <c r="M68" s="242"/>
    </row>
    <row r="69" spans="13:13">
      <c r="M69" s="241"/>
    </row>
    <row r="70" spans="13:13">
      <c r="M70" s="241"/>
    </row>
    <row r="71" spans="13:13">
      <c r="M71" s="241"/>
    </row>
    <row r="72" spans="13:13">
      <c r="M72" s="242"/>
    </row>
    <row r="73" spans="13:13">
      <c r="M73" s="241"/>
    </row>
    <row r="74" spans="13:13">
      <c r="M74" s="241"/>
    </row>
    <row r="75" spans="13:13">
      <c r="M75" s="241"/>
    </row>
  </sheetData>
  <hyperlinks>
    <hyperlink ref="A1" location="'Титульный лист'!A1" display="← Обратно к содержанию" xr:uid="{D4130427-3E3F-4798-A847-C6FFB02DABED}"/>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40"/>
  <sheetViews>
    <sheetView showGridLines="0" zoomScale="80" zoomScaleNormal="80" workbookViewId="0">
      <pane xSplit="1" ySplit="3" topLeftCell="B130" activePane="bottomRight" state="frozen"/>
      <selection activeCell="D40" sqref="D40"/>
      <selection pane="topRight" activeCell="D40" sqref="D40"/>
      <selection pane="bottomLeft" activeCell="D40" sqref="D40"/>
      <selection pane="bottomRight" activeCell="L18" sqref="L18"/>
    </sheetView>
  </sheetViews>
  <sheetFormatPr defaultColWidth="11" defaultRowHeight="15.5"/>
  <cols>
    <col min="1" max="1" width="40" style="51" customWidth="1"/>
    <col min="2" max="2" width="21.75" style="53" customWidth="1"/>
    <col min="3" max="4" width="21.5" style="53" customWidth="1"/>
    <col min="5" max="6" width="29.75" style="53" customWidth="1"/>
    <col min="7" max="7" width="21.75" style="53" customWidth="1"/>
    <col min="8" max="8" width="21.58203125" style="53" customWidth="1"/>
    <col min="9" max="9" width="21.75" style="194" customWidth="1"/>
    <col min="10" max="10" width="21.5" style="168" customWidth="1"/>
  </cols>
  <sheetData>
    <row r="1" spans="1:10" ht="49.15" customHeight="1">
      <c r="A1" s="119" t="s">
        <v>276</v>
      </c>
      <c r="I1" s="168"/>
    </row>
    <row r="2" spans="1:10" ht="27" customHeight="1">
      <c r="A2" s="120" t="s">
        <v>281</v>
      </c>
      <c r="I2" s="168"/>
    </row>
    <row r="3" spans="1:10" s="6" customFormat="1" ht="46.5">
      <c r="A3" s="121" t="s">
        <v>296</v>
      </c>
      <c r="B3" s="64" t="s">
        <v>38</v>
      </c>
      <c r="C3" s="64" t="s">
        <v>378</v>
      </c>
      <c r="D3" s="64" t="s">
        <v>111</v>
      </c>
      <c r="E3" s="64" t="s">
        <v>39</v>
      </c>
      <c r="F3" s="64" t="s">
        <v>385</v>
      </c>
      <c r="G3" s="64" t="s">
        <v>418</v>
      </c>
      <c r="H3" s="64" t="s">
        <v>40</v>
      </c>
      <c r="I3" s="64" t="s">
        <v>41</v>
      </c>
      <c r="J3" s="64" t="s">
        <v>112</v>
      </c>
    </row>
    <row r="4" spans="1:10" s="6" customFormat="1" ht="31">
      <c r="A4" s="182" t="s">
        <v>386</v>
      </c>
      <c r="B4" s="64"/>
      <c r="C4" s="64"/>
      <c r="D4" s="64"/>
      <c r="E4" s="64"/>
      <c r="F4" s="64"/>
      <c r="G4" s="64"/>
      <c r="H4" s="64"/>
      <c r="I4" s="64"/>
      <c r="J4" s="64"/>
    </row>
    <row r="5" spans="1:10" s="6" customFormat="1">
      <c r="A5" s="140" t="s">
        <v>199</v>
      </c>
      <c r="B5" s="198">
        <v>97</v>
      </c>
      <c r="C5" s="243" t="s">
        <v>6</v>
      </c>
      <c r="D5" s="243" t="s">
        <v>6</v>
      </c>
      <c r="E5" s="198">
        <v>1561723</v>
      </c>
      <c r="F5" s="198" t="s">
        <v>6</v>
      </c>
      <c r="G5" s="198" t="s">
        <v>6</v>
      </c>
      <c r="H5" s="198">
        <v>1561820</v>
      </c>
      <c r="I5" s="198">
        <v>-5776</v>
      </c>
      <c r="J5" s="198">
        <v>1556044</v>
      </c>
    </row>
    <row r="6" spans="1:10" s="7" customFormat="1" ht="31">
      <c r="A6" s="244" t="s">
        <v>103</v>
      </c>
      <c r="B6" s="245"/>
      <c r="C6" s="245"/>
      <c r="D6" s="245"/>
      <c r="E6" s="245"/>
      <c r="F6" s="245"/>
      <c r="G6" s="245"/>
      <c r="H6" s="245"/>
      <c r="I6" s="245"/>
      <c r="J6" s="245"/>
    </row>
    <row r="7" spans="1:10" s="6" customFormat="1">
      <c r="A7" s="139" t="s">
        <v>15</v>
      </c>
      <c r="B7" s="246" t="s">
        <v>6</v>
      </c>
      <c r="C7" s="246" t="s">
        <v>6</v>
      </c>
      <c r="D7" s="246" t="s">
        <v>6</v>
      </c>
      <c r="E7" s="246">
        <v>878287</v>
      </c>
      <c r="F7" s="246" t="s">
        <v>6</v>
      </c>
      <c r="G7" s="246" t="s">
        <v>6</v>
      </c>
      <c r="H7" s="246">
        <v>878287</v>
      </c>
      <c r="I7" s="246">
        <v>-2919</v>
      </c>
      <c r="J7" s="196">
        <v>875358</v>
      </c>
    </row>
    <row r="8" spans="1:10" s="7" customFormat="1">
      <c r="A8" s="244" t="s">
        <v>19</v>
      </c>
      <c r="B8" s="246" t="s">
        <v>6</v>
      </c>
      <c r="C8" s="246" t="s">
        <v>6</v>
      </c>
      <c r="D8" s="246" t="s">
        <v>6</v>
      </c>
      <c r="E8" s="245">
        <v>878287</v>
      </c>
      <c r="F8" s="246" t="s">
        <v>6</v>
      </c>
      <c r="G8" s="246" t="s">
        <v>6</v>
      </c>
      <c r="H8" s="245">
        <v>878287</v>
      </c>
      <c r="I8" s="245">
        <v>-2919</v>
      </c>
      <c r="J8" s="245">
        <v>875358</v>
      </c>
    </row>
    <row r="9" spans="1:10" s="7" customFormat="1">
      <c r="A9" s="244" t="s">
        <v>105</v>
      </c>
      <c r="B9" s="246"/>
      <c r="C9" s="246"/>
      <c r="D9" s="246"/>
      <c r="E9" s="245"/>
      <c r="F9" s="246"/>
      <c r="G9" s="246"/>
      <c r="H9" s="245"/>
      <c r="I9" s="246"/>
      <c r="J9" s="245"/>
    </row>
    <row r="10" spans="1:10" s="6" customFormat="1">
      <c r="A10" s="139" t="s">
        <v>200</v>
      </c>
      <c r="B10" s="246" t="s">
        <v>6</v>
      </c>
      <c r="C10" s="246" t="s">
        <v>6</v>
      </c>
      <c r="D10" s="246" t="s">
        <v>6</v>
      </c>
      <c r="E10" s="246">
        <v>-27300</v>
      </c>
      <c r="F10" s="246" t="s">
        <v>6</v>
      </c>
      <c r="G10" s="246" t="s">
        <v>6</v>
      </c>
      <c r="H10" s="246">
        <v>-27300</v>
      </c>
      <c r="I10" s="246" t="s">
        <v>6</v>
      </c>
      <c r="J10" s="196">
        <v>-27300</v>
      </c>
    </row>
    <row r="11" spans="1:10" s="6" customFormat="1" ht="31">
      <c r="A11" s="139" t="s">
        <v>95</v>
      </c>
      <c r="B11" s="246" t="s">
        <v>6</v>
      </c>
      <c r="C11" s="246" t="s">
        <v>6</v>
      </c>
      <c r="D11" s="246" t="s">
        <v>6</v>
      </c>
      <c r="E11" s="246">
        <v>-459056</v>
      </c>
      <c r="F11" s="246" t="s">
        <v>6</v>
      </c>
      <c r="G11" s="246" t="s">
        <v>6</v>
      </c>
      <c r="H11" s="246">
        <v>-459056</v>
      </c>
      <c r="I11" s="246" t="s">
        <v>6</v>
      </c>
      <c r="J11" s="196">
        <v>-459056</v>
      </c>
    </row>
    <row r="12" spans="1:10" s="2" customFormat="1">
      <c r="A12" s="182" t="s">
        <v>107</v>
      </c>
      <c r="B12" s="194" t="s">
        <v>6</v>
      </c>
      <c r="C12" s="194" t="s">
        <v>6</v>
      </c>
      <c r="D12" s="194" t="s">
        <v>6</v>
      </c>
      <c r="E12" s="194">
        <v>-486356</v>
      </c>
      <c r="F12" s="194" t="s">
        <v>6</v>
      </c>
      <c r="G12" s="194" t="s">
        <v>6</v>
      </c>
      <c r="H12" s="194">
        <v>-486356</v>
      </c>
      <c r="I12" s="194" t="s">
        <v>6</v>
      </c>
      <c r="J12" s="194">
        <v>-486356</v>
      </c>
    </row>
    <row r="13" spans="1:10" s="7" customFormat="1">
      <c r="A13" s="140" t="s">
        <v>201</v>
      </c>
      <c r="B13" s="57">
        <v>97</v>
      </c>
      <c r="C13" s="57" t="s">
        <v>6</v>
      </c>
      <c r="D13" s="57" t="s">
        <v>6</v>
      </c>
      <c r="E13" s="57">
        <v>1953654</v>
      </c>
      <c r="F13" s="57" t="s">
        <v>6</v>
      </c>
      <c r="G13" s="57" t="s">
        <v>6</v>
      </c>
      <c r="H13" s="57">
        <v>1953751</v>
      </c>
      <c r="I13" s="57">
        <v>-8695</v>
      </c>
      <c r="J13" s="57">
        <v>1945056</v>
      </c>
    </row>
    <row r="14" spans="1:10" s="6" customFormat="1" ht="31">
      <c r="A14" s="244" t="s">
        <v>103</v>
      </c>
      <c r="B14" s="246"/>
      <c r="C14" s="246"/>
      <c r="D14" s="246"/>
      <c r="E14" s="246"/>
      <c r="F14" s="246"/>
      <c r="G14" s="246"/>
      <c r="H14" s="246"/>
      <c r="I14" s="246"/>
      <c r="J14" s="245"/>
    </row>
    <row r="15" spans="1:10" s="6" customFormat="1">
      <c r="A15" s="139" t="s">
        <v>15</v>
      </c>
      <c r="B15" s="246" t="s">
        <v>6</v>
      </c>
      <c r="C15" s="246" t="s">
        <v>6</v>
      </c>
      <c r="D15" s="246" t="s">
        <v>6</v>
      </c>
      <c r="E15" s="246">
        <v>2781631</v>
      </c>
      <c r="F15" s="246" t="s">
        <v>6</v>
      </c>
      <c r="G15" s="246" t="s">
        <v>6</v>
      </c>
      <c r="H15" s="246">
        <v>2781631</v>
      </c>
      <c r="I15" s="246">
        <v>-1071</v>
      </c>
      <c r="J15" s="196">
        <v>2780560</v>
      </c>
    </row>
    <row r="16" spans="1:10" s="7" customFormat="1">
      <c r="A16" s="244" t="s">
        <v>19</v>
      </c>
      <c r="B16" s="246" t="s">
        <v>6</v>
      </c>
      <c r="C16" s="246" t="s">
        <v>6</v>
      </c>
      <c r="D16" s="246" t="s">
        <v>6</v>
      </c>
      <c r="E16" s="245">
        <v>2781631</v>
      </c>
      <c r="F16" s="246" t="s">
        <v>6</v>
      </c>
      <c r="G16" s="246" t="s">
        <v>6</v>
      </c>
      <c r="H16" s="245">
        <v>2781631</v>
      </c>
      <c r="I16" s="245">
        <v>-1071</v>
      </c>
      <c r="J16" s="196">
        <v>2780560</v>
      </c>
    </row>
    <row r="17" spans="1:13" s="6" customFormat="1">
      <c r="A17" s="244" t="s">
        <v>105</v>
      </c>
      <c r="B17" s="246"/>
      <c r="C17" s="246"/>
      <c r="D17" s="246"/>
      <c r="E17" s="246"/>
      <c r="F17" s="246"/>
      <c r="G17" s="246"/>
      <c r="H17" s="246"/>
      <c r="I17" s="246"/>
      <c r="J17" s="196"/>
    </row>
    <row r="18" spans="1:13" s="6" customFormat="1">
      <c r="A18" s="139" t="s">
        <v>203</v>
      </c>
      <c r="B18" s="246" t="s">
        <v>6</v>
      </c>
      <c r="C18" s="246" t="s">
        <v>6</v>
      </c>
      <c r="D18" s="246" t="s">
        <v>6</v>
      </c>
      <c r="E18" s="246">
        <v>-25</v>
      </c>
      <c r="F18" s="246" t="s">
        <v>6</v>
      </c>
      <c r="G18" s="246" t="s">
        <v>6</v>
      </c>
      <c r="H18" s="246">
        <v>-25</v>
      </c>
      <c r="I18" s="246">
        <v>25</v>
      </c>
      <c r="J18" s="196" t="s">
        <v>6</v>
      </c>
    </row>
    <row r="19" spans="1:13" s="6" customFormat="1" ht="31">
      <c r="A19" s="139" t="s">
        <v>95</v>
      </c>
      <c r="B19" s="246" t="s">
        <v>6</v>
      </c>
      <c r="C19" s="246" t="s">
        <v>6</v>
      </c>
      <c r="D19" s="246" t="s">
        <v>6</v>
      </c>
      <c r="E19" s="246">
        <v>-453052</v>
      </c>
      <c r="F19" s="246" t="s">
        <v>6</v>
      </c>
      <c r="G19" s="246" t="s">
        <v>6</v>
      </c>
      <c r="H19" s="246">
        <v>-453052</v>
      </c>
      <c r="I19" s="246" t="s">
        <v>6</v>
      </c>
      <c r="J19" s="196">
        <v>-453052</v>
      </c>
    </row>
    <row r="20" spans="1:13" s="2" customFormat="1">
      <c r="A20" s="182" t="s">
        <v>107</v>
      </c>
      <c r="B20" s="194" t="s">
        <v>6</v>
      </c>
      <c r="C20" s="194" t="s">
        <v>6</v>
      </c>
      <c r="D20" s="194" t="s">
        <v>6</v>
      </c>
      <c r="E20" s="194">
        <v>-453077</v>
      </c>
      <c r="F20" s="194" t="s">
        <v>6</v>
      </c>
      <c r="G20" s="194" t="s">
        <v>6</v>
      </c>
      <c r="H20" s="194">
        <v>-453077</v>
      </c>
      <c r="I20" s="194">
        <v>25</v>
      </c>
      <c r="J20" s="194">
        <v>-453052</v>
      </c>
      <c r="M20" s="33"/>
    </row>
    <row r="21" spans="1:13" s="2" customFormat="1">
      <c r="A21" s="179" t="s">
        <v>202</v>
      </c>
      <c r="B21" s="198">
        <v>97</v>
      </c>
      <c r="C21" s="198" t="s">
        <v>6</v>
      </c>
      <c r="D21" s="198" t="s">
        <v>6</v>
      </c>
      <c r="E21" s="198">
        <v>4282208</v>
      </c>
      <c r="F21" s="198" t="s">
        <v>6</v>
      </c>
      <c r="G21" s="198" t="s">
        <v>6</v>
      </c>
      <c r="H21" s="198">
        <v>4282305</v>
      </c>
      <c r="I21" s="198">
        <v>-9741</v>
      </c>
      <c r="J21" s="198">
        <v>4272564</v>
      </c>
    </row>
    <row r="22" spans="1:13" s="6" customFormat="1" ht="31">
      <c r="A22" s="244" t="s">
        <v>103</v>
      </c>
      <c r="B22" s="246"/>
      <c r="C22" s="246"/>
      <c r="D22" s="246"/>
      <c r="E22" s="246"/>
      <c r="F22" s="246"/>
      <c r="G22" s="246"/>
      <c r="H22" s="246"/>
      <c r="I22" s="246"/>
      <c r="J22" s="245"/>
    </row>
    <row r="23" spans="1:13" s="6" customFormat="1">
      <c r="A23" s="139" t="s">
        <v>15</v>
      </c>
      <c r="B23" s="246" t="s">
        <v>6</v>
      </c>
      <c r="C23" s="246" t="s">
        <v>6</v>
      </c>
      <c r="D23" s="246" t="s">
        <v>6</v>
      </c>
      <c r="E23" s="246">
        <v>5890253</v>
      </c>
      <c r="F23" s="246" t="s">
        <v>6</v>
      </c>
      <c r="G23" s="246" t="s">
        <v>6</v>
      </c>
      <c r="H23" s="246">
        <v>5890253</v>
      </c>
      <c r="I23" s="246">
        <v>-60</v>
      </c>
      <c r="J23" s="196">
        <v>5890193</v>
      </c>
    </row>
    <row r="24" spans="1:13" s="7" customFormat="1">
      <c r="A24" s="244" t="s">
        <v>19</v>
      </c>
      <c r="B24" s="246" t="s">
        <v>6</v>
      </c>
      <c r="C24" s="246" t="s">
        <v>6</v>
      </c>
      <c r="D24" s="246" t="s">
        <v>6</v>
      </c>
      <c r="E24" s="245">
        <v>5890253</v>
      </c>
      <c r="F24" s="246" t="s">
        <v>6</v>
      </c>
      <c r="G24" s="246" t="s">
        <v>6</v>
      </c>
      <c r="H24" s="245">
        <v>5890253</v>
      </c>
      <c r="I24" s="245">
        <v>-60</v>
      </c>
      <c r="J24" s="245">
        <v>5890193</v>
      </c>
    </row>
    <row r="25" spans="1:13" s="6" customFormat="1">
      <c r="A25" s="244" t="s">
        <v>105</v>
      </c>
      <c r="B25" s="246"/>
      <c r="C25" s="246"/>
      <c r="D25" s="246"/>
      <c r="E25" s="246"/>
      <c r="F25" s="246"/>
      <c r="G25" s="246"/>
      <c r="H25" s="246"/>
      <c r="I25" s="246"/>
      <c r="J25" s="245"/>
    </row>
    <row r="26" spans="1:13" s="6" customFormat="1">
      <c r="A26" s="139" t="s">
        <v>203</v>
      </c>
      <c r="B26" s="246" t="s">
        <v>6</v>
      </c>
      <c r="C26" s="246" t="s">
        <v>6</v>
      </c>
      <c r="D26" s="246" t="s">
        <v>6</v>
      </c>
      <c r="E26" s="246">
        <v>-9618</v>
      </c>
      <c r="F26" s="246" t="s">
        <v>6</v>
      </c>
      <c r="G26" s="246" t="s">
        <v>6</v>
      </c>
      <c r="H26" s="246">
        <v>-9618</v>
      </c>
      <c r="I26" s="246">
        <v>9618</v>
      </c>
      <c r="J26" s="246" t="s">
        <v>6</v>
      </c>
    </row>
    <row r="27" spans="1:13" s="6" customFormat="1">
      <c r="A27" s="139" t="s">
        <v>204</v>
      </c>
      <c r="B27" s="246">
        <v>199903</v>
      </c>
      <c r="C27" s="246" t="s">
        <v>6</v>
      </c>
      <c r="D27" s="246" t="s">
        <v>6</v>
      </c>
      <c r="E27" s="246">
        <v>-199903</v>
      </c>
      <c r="F27" s="246" t="s">
        <v>6</v>
      </c>
      <c r="G27" s="246" t="s">
        <v>6</v>
      </c>
      <c r="H27" s="246" t="s">
        <v>6</v>
      </c>
      <c r="I27" s="246" t="s">
        <v>6</v>
      </c>
      <c r="J27" s="246" t="s">
        <v>6</v>
      </c>
    </row>
    <row r="28" spans="1:13" s="6" customFormat="1" ht="31">
      <c r="A28" s="139" t="s">
        <v>95</v>
      </c>
      <c r="B28" s="246" t="s">
        <v>6</v>
      </c>
      <c r="C28" s="246" t="s">
        <v>6</v>
      </c>
      <c r="D28" s="246" t="s">
        <v>6</v>
      </c>
      <c r="E28" s="246">
        <v>-654250</v>
      </c>
      <c r="F28" s="246" t="s">
        <v>6</v>
      </c>
      <c r="G28" s="246" t="s">
        <v>6</v>
      </c>
      <c r="H28" s="246">
        <v>-654250</v>
      </c>
      <c r="I28" s="246" t="s">
        <v>6</v>
      </c>
      <c r="J28" s="196">
        <v>-654250</v>
      </c>
    </row>
    <row r="29" spans="1:13" s="2" customFormat="1">
      <c r="A29" s="182" t="s">
        <v>107</v>
      </c>
      <c r="B29" s="194" t="s">
        <v>6</v>
      </c>
      <c r="C29" s="194" t="s">
        <v>6</v>
      </c>
      <c r="D29" s="194" t="s">
        <v>6</v>
      </c>
      <c r="E29" s="194">
        <v>-863771</v>
      </c>
      <c r="F29" s="194" t="s">
        <v>6</v>
      </c>
      <c r="G29" s="194" t="s">
        <v>6</v>
      </c>
      <c r="H29" s="194">
        <v>-663868</v>
      </c>
      <c r="I29" s="194">
        <v>9618</v>
      </c>
      <c r="J29" s="194">
        <v>-654250</v>
      </c>
    </row>
    <row r="30" spans="1:13" s="2" customFormat="1">
      <c r="A30" s="179" t="s">
        <v>100</v>
      </c>
      <c r="B30" s="198">
        <v>200000</v>
      </c>
      <c r="C30" s="198" t="s">
        <v>6</v>
      </c>
      <c r="D30" s="198" t="s">
        <v>6</v>
      </c>
      <c r="E30" s="198">
        <v>9308690</v>
      </c>
      <c r="F30" s="198" t="s">
        <v>6</v>
      </c>
      <c r="G30" s="198" t="s">
        <v>6</v>
      </c>
      <c r="H30" s="198">
        <v>9508690</v>
      </c>
      <c r="I30" s="198">
        <v>-183</v>
      </c>
      <c r="J30" s="198">
        <v>9508507</v>
      </c>
    </row>
    <row r="31" spans="1:13" s="6" customFormat="1" ht="31">
      <c r="A31" s="139" t="s">
        <v>101</v>
      </c>
      <c r="B31" s="246" t="s">
        <v>6</v>
      </c>
      <c r="C31" s="246" t="s">
        <v>6</v>
      </c>
      <c r="D31" s="246" t="s">
        <v>6</v>
      </c>
      <c r="E31" s="246">
        <v>-2513160</v>
      </c>
      <c r="F31" s="247" t="s">
        <v>6</v>
      </c>
      <c r="G31" s="247" t="s">
        <v>6</v>
      </c>
      <c r="H31" s="246">
        <v>-2513160</v>
      </c>
      <c r="I31" s="246" t="s">
        <v>6</v>
      </c>
      <c r="J31" s="196">
        <v>-2513160</v>
      </c>
    </row>
    <row r="32" spans="1:13" s="2" customFormat="1" ht="31">
      <c r="A32" s="179" t="s">
        <v>102</v>
      </c>
      <c r="B32" s="198">
        <v>200000</v>
      </c>
      <c r="C32" s="198" t="s">
        <v>6</v>
      </c>
      <c r="D32" s="198" t="s">
        <v>6</v>
      </c>
      <c r="E32" s="198">
        <v>6795530</v>
      </c>
      <c r="F32" s="198" t="s">
        <v>6</v>
      </c>
      <c r="G32" s="198" t="s">
        <v>6</v>
      </c>
      <c r="H32" s="198">
        <v>6995530</v>
      </c>
      <c r="I32" s="198">
        <v>-183</v>
      </c>
      <c r="J32" s="198">
        <v>6995347</v>
      </c>
    </row>
    <row r="33" spans="1:10" s="2" customFormat="1" ht="31">
      <c r="A33" s="182" t="s">
        <v>103</v>
      </c>
      <c r="B33" s="194"/>
      <c r="C33" s="194"/>
      <c r="D33" s="194"/>
      <c r="E33" s="194"/>
      <c r="F33" s="194"/>
      <c r="G33" s="194"/>
      <c r="H33" s="194"/>
      <c r="I33" s="194"/>
      <c r="J33" s="194"/>
    </row>
    <row r="34" spans="1:10" s="6" customFormat="1">
      <c r="A34" s="139" t="s">
        <v>104</v>
      </c>
      <c r="B34" s="246" t="s">
        <v>6</v>
      </c>
      <c r="C34" s="246" t="s">
        <v>6</v>
      </c>
      <c r="D34" s="246" t="s">
        <v>6</v>
      </c>
      <c r="E34" s="246">
        <v>3976571</v>
      </c>
      <c r="F34" s="246" t="s">
        <v>6</v>
      </c>
      <c r="G34" s="246" t="s">
        <v>6</v>
      </c>
      <c r="H34" s="246">
        <v>3976571</v>
      </c>
      <c r="I34" s="246">
        <v>-1849</v>
      </c>
      <c r="J34" s="196">
        <v>3974722</v>
      </c>
    </row>
    <row r="35" spans="1:10" s="7" customFormat="1">
      <c r="A35" s="244" t="s">
        <v>19</v>
      </c>
      <c r="B35" s="245"/>
      <c r="C35" s="245"/>
      <c r="D35" s="245"/>
      <c r="E35" s="245">
        <v>3976571</v>
      </c>
      <c r="F35" s="246" t="s">
        <v>6</v>
      </c>
      <c r="G35" s="246" t="s">
        <v>6</v>
      </c>
      <c r="H35" s="245">
        <v>3976571</v>
      </c>
      <c r="I35" s="245">
        <v>-1849</v>
      </c>
      <c r="J35" s="245">
        <v>3974722</v>
      </c>
    </row>
    <row r="36" spans="1:10" s="6" customFormat="1">
      <c r="A36" s="244" t="s">
        <v>105</v>
      </c>
      <c r="B36" s="246"/>
      <c r="C36" s="246"/>
      <c r="D36" s="246"/>
      <c r="E36" s="246"/>
      <c r="F36" s="246"/>
      <c r="G36" s="246"/>
      <c r="H36" s="246"/>
      <c r="I36" s="246"/>
      <c r="J36" s="245"/>
    </row>
    <row r="37" spans="1:10" s="6" customFormat="1" ht="31">
      <c r="A37" s="139" t="s">
        <v>95</v>
      </c>
      <c r="B37" s="246" t="s">
        <v>6</v>
      </c>
      <c r="C37" s="246" t="s">
        <v>6</v>
      </c>
      <c r="D37" s="246" t="s">
        <v>6</v>
      </c>
      <c r="E37" s="246">
        <v>-646490</v>
      </c>
      <c r="F37" s="246" t="s">
        <v>6</v>
      </c>
      <c r="G37" s="246" t="s">
        <v>6</v>
      </c>
      <c r="H37" s="246">
        <v>-646490</v>
      </c>
      <c r="I37" s="246" t="s">
        <v>6</v>
      </c>
      <c r="J37" s="248">
        <v>-646490</v>
      </c>
    </row>
    <row r="38" spans="1:10" s="6" customFormat="1" ht="46.5">
      <c r="A38" s="139" t="s">
        <v>106</v>
      </c>
      <c r="B38" s="246" t="s">
        <v>6</v>
      </c>
      <c r="C38" s="246" t="s">
        <v>6</v>
      </c>
      <c r="D38" s="246" t="s">
        <v>6</v>
      </c>
      <c r="E38" s="246" t="s">
        <v>6</v>
      </c>
      <c r="F38" s="246" t="s">
        <v>6</v>
      </c>
      <c r="G38" s="246" t="s">
        <v>6</v>
      </c>
      <c r="H38" s="246" t="s">
        <v>6</v>
      </c>
      <c r="I38" s="246">
        <v>54332</v>
      </c>
      <c r="J38" s="196">
        <v>54332</v>
      </c>
    </row>
    <row r="39" spans="1:10" s="2" customFormat="1">
      <c r="A39" s="182" t="s">
        <v>107</v>
      </c>
      <c r="B39" s="194" t="s">
        <v>6</v>
      </c>
      <c r="C39" s="194" t="s">
        <v>6</v>
      </c>
      <c r="D39" s="194" t="s">
        <v>6</v>
      </c>
      <c r="E39" s="194">
        <v>-646490</v>
      </c>
      <c r="F39" s="194" t="s">
        <v>6</v>
      </c>
      <c r="G39" s="194" t="s">
        <v>6</v>
      </c>
      <c r="H39" s="194">
        <v>-646490</v>
      </c>
      <c r="I39" s="194">
        <v>54332</v>
      </c>
      <c r="J39" s="194">
        <v>-592158</v>
      </c>
    </row>
    <row r="40" spans="1:10" s="7" customFormat="1" ht="31">
      <c r="A40" s="140" t="s">
        <v>108</v>
      </c>
      <c r="B40" s="57">
        <v>200000</v>
      </c>
      <c r="C40" s="57" t="s">
        <v>6</v>
      </c>
      <c r="D40" s="57" t="s">
        <v>6</v>
      </c>
      <c r="E40" s="57">
        <v>10125611</v>
      </c>
      <c r="F40" s="57" t="s">
        <v>6</v>
      </c>
      <c r="G40" s="57" t="s">
        <v>6</v>
      </c>
      <c r="H40" s="57">
        <v>10325611</v>
      </c>
      <c r="I40" s="57">
        <v>52300</v>
      </c>
      <c r="J40" s="57">
        <v>10377911</v>
      </c>
    </row>
    <row r="41" spans="1:10" s="7" customFormat="1" ht="31">
      <c r="A41" s="249" t="s">
        <v>103</v>
      </c>
      <c r="B41" s="246"/>
      <c r="C41" s="246"/>
      <c r="D41" s="246"/>
      <c r="E41" s="246"/>
      <c r="F41" s="246"/>
      <c r="G41" s="246"/>
      <c r="H41" s="246"/>
      <c r="I41" s="246"/>
      <c r="J41" s="245"/>
    </row>
    <row r="42" spans="1:10">
      <c r="A42" s="250" t="s">
        <v>15</v>
      </c>
      <c r="B42" s="246" t="s">
        <v>6</v>
      </c>
      <c r="C42" s="246" t="s">
        <v>6</v>
      </c>
      <c r="D42" s="246" t="s">
        <v>6</v>
      </c>
      <c r="E42" s="246">
        <v>2989393</v>
      </c>
      <c r="F42" s="246" t="s">
        <v>6</v>
      </c>
      <c r="G42" s="246" t="s">
        <v>6</v>
      </c>
      <c r="H42" s="246">
        <v>2989393</v>
      </c>
      <c r="I42" s="246">
        <v>-20578</v>
      </c>
      <c r="J42" s="196">
        <v>2968815</v>
      </c>
    </row>
    <row r="43" spans="1:10" s="2" customFormat="1">
      <c r="A43" s="251" t="s">
        <v>19</v>
      </c>
      <c r="B43" s="194" t="s">
        <v>6</v>
      </c>
      <c r="C43" s="194" t="s">
        <v>6</v>
      </c>
      <c r="D43" s="194" t="s">
        <v>6</v>
      </c>
      <c r="E43" s="194">
        <v>2989393</v>
      </c>
      <c r="F43" s="194" t="s">
        <v>6</v>
      </c>
      <c r="G43" s="194" t="s">
        <v>6</v>
      </c>
      <c r="H43" s="194">
        <v>2989393</v>
      </c>
      <c r="I43" s="194">
        <v>-20578</v>
      </c>
      <c r="J43" s="194">
        <v>2968815</v>
      </c>
    </row>
    <row r="44" spans="1:10">
      <c r="A44" s="249" t="s">
        <v>105</v>
      </c>
      <c r="B44" s="246"/>
      <c r="C44" s="246"/>
      <c r="D44" s="246"/>
      <c r="E44" s="246"/>
      <c r="F44" s="246"/>
      <c r="G44" s="246"/>
      <c r="H44" s="246"/>
      <c r="I44" s="246"/>
      <c r="J44" s="245"/>
    </row>
    <row r="45" spans="1:10" ht="31">
      <c r="A45" s="250" t="s">
        <v>95</v>
      </c>
      <c r="B45" s="246" t="s">
        <v>6</v>
      </c>
      <c r="C45" s="246" t="s">
        <v>6</v>
      </c>
      <c r="D45" s="246" t="s">
        <v>6</v>
      </c>
      <c r="E45" s="246">
        <v>-292133</v>
      </c>
      <c r="F45" s="246" t="s">
        <v>6</v>
      </c>
      <c r="G45" s="246" t="s">
        <v>6</v>
      </c>
      <c r="H45" s="246">
        <v>-292133</v>
      </c>
      <c r="I45" s="246" t="s">
        <v>6</v>
      </c>
      <c r="J45" s="248">
        <v>-292133</v>
      </c>
    </row>
    <row r="46" spans="1:10" ht="31">
      <c r="A46" s="250" t="s">
        <v>109</v>
      </c>
      <c r="B46" s="246" t="s">
        <v>6</v>
      </c>
      <c r="C46" s="246" t="s">
        <v>6</v>
      </c>
      <c r="D46" s="246">
        <v>-50000</v>
      </c>
      <c r="E46" s="246" t="s">
        <v>6</v>
      </c>
      <c r="F46" s="246" t="s">
        <v>6</v>
      </c>
      <c r="G46" s="246" t="s">
        <v>6</v>
      </c>
      <c r="H46" s="246">
        <v>-50000</v>
      </c>
      <c r="I46" s="246" t="s">
        <v>6</v>
      </c>
      <c r="J46" s="196">
        <v>-50000</v>
      </c>
    </row>
    <row r="47" spans="1:10">
      <c r="A47" s="249" t="s">
        <v>107</v>
      </c>
      <c r="B47" s="245" t="s">
        <v>6</v>
      </c>
      <c r="C47" s="246" t="s">
        <v>6</v>
      </c>
      <c r="D47" s="245">
        <v>-50000</v>
      </c>
      <c r="E47" s="245">
        <v>-292133</v>
      </c>
      <c r="F47" s="246" t="s">
        <v>6</v>
      </c>
      <c r="G47" s="246" t="s">
        <v>6</v>
      </c>
      <c r="H47" s="245">
        <v>-342133</v>
      </c>
      <c r="I47" s="245" t="s">
        <v>6</v>
      </c>
      <c r="J47" s="245">
        <v>-342133</v>
      </c>
    </row>
    <row r="48" spans="1:10">
      <c r="A48" s="252" t="s">
        <v>110</v>
      </c>
      <c r="B48" s="57">
        <v>200000</v>
      </c>
      <c r="C48" s="57"/>
      <c r="D48" s="57">
        <v>-50000</v>
      </c>
      <c r="E48" s="57">
        <v>12822871</v>
      </c>
      <c r="F48" s="57" t="s">
        <v>6</v>
      </c>
      <c r="G48" s="57" t="s">
        <v>6</v>
      </c>
      <c r="H48" s="57">
        <v>12972871</v>
      </c>
      <c r="I48" s="57">
        <v>31722</v>
      </c>
      <c r="J48" s="57">
        <v>13004593</v>
      </c>
    </row>
    <row r="49" spans="1:10" ht="31">
      <c r="A49" s="249" t="s">
        <v>103</v>
      </c>
      <c r="B49" s="245"/>
      <c r="C49" s="245"/>
      <c r="D49" s="245"/>
      <c r="E49" s="245"/>
      <c r="F49" s="245"/>
      <c r="G49" s="245"/>
      <c r="H49" s="245"/>
      <c r="I49" s="245"/>
      <c r="J49" s="245"/>
    </row>
    <row r="50" spans="1:10" s="6" customFormat="1">
      <c r="A50" s="250" t="s">
        <v>15</v>
      </c>
      <c r="B50" s="246" t="s">
        <v>6</v>
      </c>
      <c r="C50" s="246" t="s">
        <v>6</v>
      </c>
      <c r="D50" s="246" t="s">
        <v>6</v>
      </c>
      <c r="E50" s="246">
        <v>2856964</v>
      </c>
      <c r="F50" s="246" t="s">
        <v>6</v>
      </c>
      <c r="G50" s="246" t="s">
        <v>6</v>
      </c>
      <c r="H50" s="246">
        <v>2856964</v>
      </c>
      <c r="I50" s="246" t="s">
        <v>350</v>
      </c>
      <c r="J50" s="196" t="s">
        <v>351</v>
      </c>
    </row>
    <row r="51" spans="1:10" s="7" customFormat="1">
      <c r="A51" s="249" t="s">
        <v>19</v>
      </c>
      <c r="B51" s="246" t="s">
        <v>6</v>
      </c>
      <c r="C51" s="246" t="s">
        <v>6</v>
      </c>
      <c r="D51" s="246" t="s">
        <v>6</v>
      </c>
      <c r="E51" s="245">
        <v>2856964</v>
      </c>
      <c r="F51" s="246" t="s">
        <v>6</v>
      </c>
      <c r="G51" s="246" t="s">
        <v>6</v>
      </c>
      <c r="H51" s="245">
        <v>2856964</v>
      </c>
      <c r="I51" s="245" t="s">
        <v>350</v>
      </c>
      <c r="J51" s="194" t="s">
        <v>351</v>
      </c>
    </row>
    <row r="52" spans="1:10">
      <c r="A52" s="249" t="s">
        <v>105</v>
      </c>
      <c r="B52" s="245"/>
      <c r="C52" s="245"/>
      <c r="D52" s="246"/>
      <c r="E52" s="245"/>
      <c r="F52" s="246"/>
      <c r="G52" s="246"/>
      <c r="H52" s="245"/>
      <c r="I52" s="246"/>
      <c r="J52" s="194"/>
    </row>
    <row r="53" spans="1:10" ht="31">
      <c r="A53" s="250" t="s">
        <v>352</v>
      </c>
      <c r="B53" s="246" t="s">
        <v>353</v>
      </c>
      <c r="C53" s="246">
        <v>4987500</v>
      </c>
      <c r="D53" s="246" t="s">
        <v>6</v>
      </c>
      <c r="E53" s="246" t="s">
        <v>6</v>
      </c>
      <c r="F53" s="246" t="s">
        <v>6</v>
      </c>
      <c r="G53" s="246" t="s">
        <v>6</v>
      </c>
      <c r="H53" s="246">
        <v>5000000</v>
      </c>
      <c r="I53" s="246" t="s">
        <v>6</v>
      </c>
      <c r="J53" s="196" t="s">
        <v>354</v>
      </c>
    </row>
    <row r="54" spans="1:10" ht="31">
      <c r="A54" s="250" t="s">
        <v>355</v>
      </c>
      <c r="B54" s="246" t="s">
        <v>6</v>
      </c>
      <c r="C54" s="246">
        <v>-435078</v>
      </c>
      <c r="D54" s="246" t="s">
        <v>6</v>
      </c>
      <c r="E54" s="246" t="s">
        <v>6</v>
      </c>
      <c r="F54" s="246" t="s">
        <v>6</v>
      </c>
      <c r="G54" s="246" t="s">
        <v>6</v>
      </c>
      <c r="H54" s="246">
        <v>-435078</v>
      </c>
      <c r="I54" s="246" t="s">
        <v>6</v>
      </c>
      <c r="J54" s="248" t="s">
        <v>356</v>
      </c>
    </row>
    <row r="55" spans="1:10" ht="31">
      <c r="A55" s="250" t="s">
        <v>357</v>
      </c>
      <c r="B55" s="246" t="s">
        <v>6</v>
      </c>
      <c r="C55" s="246" t="s">
        <v>6</v>
      </c>
      <c r="D55" s="246" t="s">
        <v>6</v>
      </c>
      <c r="E55" s="246" t="s">
        <v>6</v>
      </c>
      <c r="F55" s="246">
        <v>82725</v>
      </c>
      <c r="G55" s="246" t="s">
        <v>6</v>
      </c>
      <c r="H55" s="246">
        <v>82725</v>
      </c>
      <c r="I55" s="246" t="s">
        <v>6</v>
      </c>
      <c r="J55" s="196" t="s">
        <v>358</v>
      </c>
    </row>
    <row r="56" spans="1:10" ht="31">
      <c r="A56" s="250" t="s">
        <v>95</v>
      </c>
      <c r="B56" s="246" t="s">
        <v>6</v>
      </c>
      <c r="C56" s="246" t="s">
        <v>6</v>
      </c>
      <c r="D56" s="246" t="s">
        <v>6</v>
      </c>
      <c r="E56" s="196">
        <v>-13753</v>
      </c>
      <c r="F56" s="246" t="s">
        <v>6</v>
      </c>
      <c r="G56" s="246" t="s">
        <v>6</v>
      </c>
      <c r="H56" s="196">
        <v>-13753</v>
      </c>
      <c r="I56" s="246" t="s">
        <v>6</v>
      </c>
      <c r="J56" s="196" t="s">
        <v>359</v>
      </c>
    </row>
    <row r="57" spans="1:10" ht="31">
      <c r="A57" s="250" t="s">
        <v>360</v>
      </c>
      <c r="B57" s="246" t="s">
        <v>6</v>
      </c>
      <c r="C57" s="246" t="s">
        <v>6</v>
      </c>
      <c r="D57" s="246">
        <v>-1126427</v>
      </c>
      <c r="E57" s="246" t="s">
        <v>6</v>
      </c>
      <c r="F57" s="246" t="s">
        <v>6</v>
      </c>
      <c r="G57" s="246" t="s">
        <v>6</v>
      </c>
      <c r="H57" s="246">
        <v>-1126427</v>
      </c>
      <c r="I57" s="246" t="s">
        <v>361</v>
      </c>
      <c r="J57" s="196" t="s">
        <v>362</v>
      </c>
    </row>
    <row r="58" spans="1:10" ht="46.5">
      <c r="A58" s="250" t="s">
        <v>363</v>
      </c>
      <c r="B58" s="246" t="s">
        <v>6</v>
      </c>
      <c r="C58" s="246" t="s">
        <v>6</v>
      </c>
      <c r="D58" s="246" t="s">
        <v>6</v>
      </c>
      <c r="E58" s="246" t="s">
        <v>6</v>
      </c>
      <c r="F58" s="246" t="s">
        <v>6</v>
      </c>
      <c r="G58" s="246" t="s">
        <v>6</v>
      </c>
      <c r="H58" s="246" t="s">
        <v>6</v>
      </c>
      <c r="I58" s="246">
        <v>3</v>
      </c>
      <c r="J58" s="196">
        <v>3</v>
      </c>
    </row>
    <row r="59" spans="1:10">
      <c r="A59" s="249" t="s">
        <v>107</v>
      </c>
      <c r="B59" s="245">
        <v>12500</v>
      </c>
      <c r="C59" s="245">
        <v>4552422</v>
      </c>
      <c r="D59" s="245">
        <v>-1126427</v>
      </c>
      <c r="E59" s="245">
        <v>-13753</v>
      </c>
      <c r="F59" s="245">
        <v>82725</v>
      </c>
      <c r="G59" s="245" t="s">
        <v>6</v>
      </c>
      <c r="H59" s="245">
        <v>3507467</v>
      </c>
      <c r="I59" s="245">
        <v>262778</v>
      </c>
      <c r="J59" s="245">
        <v>3770245</v>
      </c>
    </row>
    <row r="60" spans="1:10">
      <c r="A60" s="252" t="s">
        <v>349</v>
      </c>
      <c r="B60" s="57">
        <v>212500</v>
      </c>
      <c r="C60" s="57">
        <f>SUM(C53:C54)</f>
        <v>4552422</v>
      </c>
      <c r="D60" s="57">
        <v>-1176427</v>
      </c>
      <c r="E60" s="57">
        <v>15666082</v>
      </c>
      <c r="F60" s="57">
        <v>82725</v>
      </c>
      <c r="G60" s="57" t="s">
        <v>6</v>
      </c>
      <c r="H60" s="57">
        <v>19337302</v>
      </c>
      <c r="I60" s="57">
        <v>313180</v>
      </c>
      <c r="J60" s="57">
        <v>19650482</v>
      </c>
    </row>
    <row r="61" spans="1:10" s="63" customFormat="1">
      <c r="A61" s="253" t="s">
        <v>15</v>
      </c>
      <c r="B61" s="254" t="s">
        <v>6</v>
      </c>
      <c r="C61" s="254" t="s">
        <v>6</v>
      </c>
      <c r="D61" s="254" t="s">
        <v>6</v>
      </c>
      <c r="E61" s="254">
        <v>7039362</v>
      </c>
      <c r="F61" s="254" t="s">
        <v>6</v>
      </c>
      <c r="G61" s="254" t="s">
        <v>6</v>
      </c>
      <c r="H61" s="254">
        <v>7039362</v>
      </c>
      <c r="I61" s="254">
        <v>128488</v>
      </c>
      <c r="J61" s="255">
        <v>7167850</v>
      </c>
    </row>
    <row r="62" spans="1:10" s="2" customFormat="1">
      <c r="A62" s="251" t="s">
        <v>19</v>
      </c>
      <c r="B62" s="194" t="s">
        <v>6</v>
      </c>
      <c r="C62" s="194" t="s">
        <v>6</v>
      </c>
      <c r="D62" s="194" t="s">
        <v>6</v>
      </c>
      <c r="E62" s="194">
        <v>7039362</v>
      </c>
      <c r="F62" s="194" t="s">
        <v>6</v>
      </c>
      <c r="G62" s="194" t="s">
        <v>6</v>
      </c>
      <c r="H62" s="194">
        <v>7039362</v>
      </c>
      <c r="I62" s="194">
        <v>128488</v>
      </c>
      <c r="J62" s="202">
        <v>7167850</v>
      </c>
    </row>
    <row r="63" spans="1:10">
      <c r="A63" s="249" t="s">
        <v>105</v>
      </c>
      <c r="B63" s="246"/>
      <c r="C63" s="246"/>
      <c r="D63" s="246"/>
      <c r="E63" s="246"/>
      <c r="F63" s="246"/>
      <c r="G63" s="246"/>
      <c r="H63" s="246"/>
      <c r="I63" s="196"/>
      <c r="J63" s="200"/>
    </row>
    <row r="64" spans="1:10" s="63" customFormat="1" ht="31">
      <c r="A64" s="253" t="s">
        <v>415</v>
      </c>
      <c r="B64" s="254" t="s">
        <v>6</v>
      </c>
      <c r="C64" s="254" t="s">
        <v>6</v>
      </c>
      <c r="D64" s="254">
        <v>-306292</v>
      </c>
      <c r="E64" s="254" t="s">
        <v>6</v>
      </c>
      <c r="F64" s="254" t="s">
        <v>6</v>
      </c>
      <c r="G64" s="254" t="s">
        <v>6</v>
      </c>
      <c r="H64" s="254">
        <v>-306292</v>
      </c>
      <c r="I64" s="254">
        <v>-86008</v>
      </c>
      <c r="J64" s="254">
        <v>-392300</v>
      </c>
    </row>
    <row r="65" spans="1:10" s="63" customFormat="1" ht="31">
      <c r="A65" s="253" t="s">
        <v>416</v>
      </c>
      <c r="B65" s="254" t="s">
        <v>6</v>
      </c>
      <c r="C65" s="254" t="s">
        <v>6</v>
      </c>
      <c r="D65" s="254" t="s">
        <v>6</v>
      </c>
      <c r="E65" s="254" t="s">
        <v>6</v>
      </c>
      <c r="F65" s="254" t="s">
        <v>6</v>
      </c>
      <c r="G65" s="254">
        <v>661089</v>
      </c>
      <c r="H65" s="254">
        <v>661089</v>
      </c>
      <c r="I65" s="254" t="s">
        <v>6</v>
      </c>
      <c r="J65" s="255">
        <v>661089</v>
      </c>
    </row>
    <row r="66" spans="1:10" ht="31">
      <c r="A66" s="250" t="s">
        <v>408</v>
      </c>
      <c r="B66" s="246" t="s">
        <v>6</v>
      </c>
      <c r="C66" s="246" t="s">
        <v>6</v>
      </c>
      <c r="D66" s="246" t="s">
        <v>6</v>
      </c>
      <c r="E66" s="246" t="s">
        <v>6</v>
      </c>
      <c r="F66" s="246">
        <v>52613</v>
      </c>
      <c r="G66" s="246" t="s">
        <v>6</v>
      </c>
      <c r="H66" s="246">
        <v>52613</v>
      </c>
      <c r="I66" s="196" t="s">
        <v>6</v>
      </c>
      <c r="J66" s="200">
        <v>52613</v>
      </c>
    </row>
    <row r="67" spans="1:10" ht="31">
      <c r="A67" s="250" t="s">
        <v>95</v>
      </c>
      <c r="B67" s="246" t="s">
        <v>6</v>
      </c>
      <c r="C67" s="246" t="s">
        <v>6</v>
      </c>
      <c r="D67" s="246" t="s">
        <v>6</v>
      </c>
      <c r="E67" s="246">
        <v>-473243</v>
      </c>
      <c r="F67" s="246" t="s">
        <v>6</v>
      </c>
      <c r="G67" s="246" t="s">
        <v>6</v>
      </c>
      <c r="H67" s="246">
        <v>-473243</v>
      </c>
      <c r="I67" s="248" t="s">
        <v>6</v>
      </c>
      <c r="J67" s="246">
        <v>-473243</v>
      </c>
    </row>
    <row r="68" spans="1:10" s="2" customFormat="1">
      <c r="A68" s="251" t="s">
        <v>107</v>
      </c>
      <c r="B68" s="194" t="s">
        <v>6</v>
      </c>
      <c r="C68" s="194" t="s">
        <v>6</v>
      </c>
      <c r="D68" s="194">
        <v>-306292</v>
      </c>
      <c r="E68" s="194">
        <v>-473243</v>
      </c>
      <c r="F68" s="194">
        <v>52613</v>
      </c>
      <c r="G68" s="194">
        <v>661089</v>
      </c>
      <c r="H68" s="194">
        <v>-65833</v>
      </c>
      <c r="I68" s="194">
        <v>-86008</v>
      </c>
      <c r="J68" s="194">
        <v>-151841</v>
      </c>
    </row>
    <row r="69" spans="1:10">
      <c r="A69" s="252" t="s">
        <v>417</v>
      </c>
      <c r="B69" s="57">
        <v>212500</v>
      </c>
      <c r="C69" s="57">
        <v>4552422</v>
      </c>
      <c r="D69" s="57">
        <v>-1482719</v>
      </c>
      <c r="E69" s="57">
        <v>22232201</v>
      </c>
      <c r="F69" s="57">
        <v>135338</v>
      </c>
      <c r="G69" s="57">
        <v>661089</v>
      </c>
      <c r="H69" s="57">
        <v>26310831</v>
      </c>
      <c r="I69" s="57">
        <v>355660</v>
      </c>
      <c r="J69" s="57">
        <v>26666491</v>
      </c>
    </row>
    <row r="70" spans="1:10" ht="18.75" customHeight="1">
      <c r="A70" s="182"/>
      <c r="B70" s="194"/>
      <c r="C70" s="194"/>
      <c r="D70" s="194"/>
      <c r="E70" s="194"/>
      <c r="F70" s="194"/>
      <c r="G70" s="194"/>
      <c r="H70" s="73"/>
      <c r="I70" s="73"/>
      <c r="J70" s="73"/>
    </row>
    <row r="71" spans="1:10" ht="18.75" customHeight="1">
      <c r="A71" s="182"/>
      <c r="B71" s="194"/>
      <c r="C71" s="194"/>
      <c r="D71" s="194"/>
      <c r="E71" s="194"/>
      <c r="F71" s="194"/>
      <c r="G71" s="194"/>
      <c r="H71" s="73"/>
      <c r="I71" s="73"/>
      <c r="J71" s="73"/>
    </row>
    <row r="72" spans="1:10" ht="18.75" customHeight="1">
      <c r="A72" s="182"/>
      <c r="B72" s="194"/>
      <c r="C72" s="194"/>
      <c r="D72" s="194"/>
      <c r="E72" s="194"/>
      <c r="F72" s="194"/>
      <c r="G72" s="194"/>
      <c r="H72" s="73"/>
      <c r="I72" s="73"/>
      <c r="J72" s="73"/>
    </row>
    <row r="73" spans="1:10" ht="18.75" customHeight="1">
      <c r="A73" s="182"/>
      <c r="B73" s="194"/>
      <c r="C73" s="194"/>
      <c r="D73" s="194"/>
      <c r="E73" s="194"/>
      <c r="F73" s="194"/>
      <c r="G73" s="194"/>
      <c r="H73" s="73"/>
      <c r="I73" s="73"/>
      <c r="J73" s="73"/>
    </row>
    <row r="74" spans="1:10" ht="31">
      <c r="A74" s="182" t="s">
        <v>387</v>
      </c>
      <c r="I74" s="53"/>
      <c r="J74" s="194"/>
    </row>
    <row r="75" spans="1:10" s="7" customFormat="1">
      <c r="A75" s="140" t="s">
        <v>307</v>
      </c>
      <c r="B75" s="57">
        <v>200000</v>
      </c>
      <c r="C75" s="57" t="s">
        <v>6</v>
      </c>
      <c r="D75" s="57" t="s">
        <v>6</v>
      </c>
      <c r="E75" s="57">
        <v>10125611</v>
      </c>
      <c r="F75" s="57" t="s">
        <v>6</v>
      </c>
      <c r="G75" s="57" t="s">
        <v>6</v>
      </c>
      <c r="H75" s="57">
        <v>10325611</v>
      </c>
      <c r="I75" s="57">
        <v>52300</v>
      </c>
      <c r="J75" s="57">
        <v>10377911</v>
      </c>
    </row>
    <row r="76" spans="1:10" s="7" customFormat="1" ht="31">
      <c r="A76" s="244" t="s">
        <v>103</v>
      </c>
      <c r="B76" s="246"/>
      <c r="C76" s="246"/>
      <c r="D76" s="246"/>
      <c r="E76" s="246"/>
      <c r="F76" s="246"/>
      <c r="G76" s="246"/>
      <c r="H76" s="246"/>
      <c r="I76" s="246"/>
      <c r="J76" s="245"/>
    </row>
    <row r="77" spans="1:10" s="6" customFormat="1">
      <c r="A77" s="139" t="s">
        <v>301</v>
      </c>
      <c r="B77" s="246" t="s">
        <v>6</v>
      </c>
      <c r="C77" s="246" t="s">
        <v>6</v>
      </c>
      <c r="D77" s="246" t="s">
        <v>6</v>
      </c>
      <c r="E77" s="246">
        <v>-282297</v>
      </c>
      <c r="F77" s="246" t="s">
        <v>6</v>
      </c>
      <c r="G77" s="246" t="s">
        <v>6</v>
      </c>
      <c r="H77" s="246">
        <v>-282297</v>
      </c>
      <c r="I77" s="246">
        <f>-7015</f>
        <v>-7015</v>
      </c>
      <c r="J77" s="196">
        <v>-289312</v>
      </c>
    </row>
    <row r="78" spans="1:10" s="6" customFormat="1">
      <c r="A78" s="244" t="s">
        <v>19</v>
      </c>
      <c r="B78" s="246" t="s">
        <v>6</v>
      </c>
      <c r="C78" s="246" t="s">
        <v>6</v>
      </c>
      <c r="D78" s="246" t="s">
        <v>6</v>
      </c>
      <c r="E78" s="245">
        <v>-282297</v>
      </c>
      <c r="F78" s="246" t="s">
        <v>6</v>
      </c>
      <c r="G78" s="246" t="s">
        <v>6</v>
      </c>
      <c r="H78" s="245">
        <v>-282297</v>
      </c>
      <c r="I78" s="245">
        <v>-7015</v>
      </c>
      <c r="J78" s="245">
        <v>-289312</v>
      </c>
    </row>
    <row r="79" spans="1:10" s="7" customFormat="1">
      <c r="A79" s="244" t="s">
        <v>105</v>
      </c>
      <c r="B79" s="246"/>
      <c r="C79" s="246"/>
      <c r="D79" s="246"/>
      <c r="E79" s="246"/>
      <c r="F79" s="246"/>
      <c r="G79" s="246"/>
      <c r="H79" s="246"/>
      <c r="I79" s="246"/>
      <c r="J79" s="245"/>
    </row>
    <row r="80" spans="1:10" s="6" customFormat="1" ht="31">
      <c r="A80" s="139" t="s">
        <v>95</v>
      </c>
      <c r="B80" s="246" t="s">
        <v>6</v>
      </c>
      <c r="C80" s="246" t="s">
        <v>6</v>
      </c>
      <c r="D80" s="246" t="s">
        <v>6</v>
      </c>
      <c r="E80" s="246">
        <v>-41243</v>
      </c>
      <c r="F80" s="246" t="s">
        <v>6</v>
      </c>
      <c r="G80" s="246" t="s">
        <v>6</v>
      </c>
      <c r="H80" s="246">
        <v>-41243</v>
      </c>
      <c r="I80" s="246" t="s">
        <v>6</v>
      </c>
      <c r="J80" s="196">
        <v>-41243</v>
      </c>
    </row>
    <row r="81" spans="1:10" s="6" customFormat="1">
      <c r="A81" s="244" t="s">
        <v>107</v>
      </c>
      <c r="B81" s="245" t="s">
        <v>6</v>
      </c>
      <c r="C81" s="245" t="s">
        <v>6</v>
      </c>
      <c r="D81" s="245" t="s">
        <v>6</v>
      </c>
      <c r="E81" s="245">
        <v>-41243</v>
      </c>
      <c r="F81" s="246" t="s">
        <v>6</v>
      </c>
      <c r="G81" s="246" t="s">
        <v>6</v>
      </c>
      <c r="H81" s="245">
        <v>-41243</v>
      </c>
      <c r="I81" s="245" t="s">
        <v>6</v>
      </c>
      <c r="J81" s="245">
        <v>-41243</v>
      </c>
    </row>
    <row r="82" spans="1:10" s="7" customFormat="1">
      <c r="A82" s="256" t="s">
        <v>306</v>
      </c>
      <c r="B82" s="57">
        <v>200000</v>
      </c>
      <c r="C82" s="57" t="s">
        <v>6</v>
      </c>
      <c r="D82" s="57" t="s">
        <v>6</v>
      </c>
      <c r="E82" s="57">
        <v>9802071</v>
      </c>
      <c r="F82" s="57" t="s">
        <v>6</v>
      </c>
      <c r="G82" s="57" t="s">
        <v>6</v>
      </c>
      <c r="H82" s="57">
        <v>10002071</v>
      </c>
      <c r="I82" s="57">
        <v>45285</v>
      </c>
      <c r="J82" s="57">
        <v>10047356</v>
      </c>
    </row>
    <row r="83" spans="1:10" ht="18.75" customHeight="1">
      <c r="A83" s="182"/>
      <c r="B83" s="194"/>
      <c r="C83" s="194"/>
      <c r="D83" s="194"/>
      <c r="E83" s="194"/>
      <c r="F83" s="194"/>
      <c r="G83" s="194"/>
      <c r="H83" s="73"/>
      <c r="I83" s="73"/>
      <c r="J83" s="73"/>
    </row>
    <row r="84" spans="1:10" s="7" customFormat="1" ht="47.25" customHeight="1">
      <c r="A84" s="182" t="s">
        <v>420</v>
      </c>
      <c r="B84" s="245"/>
      <c r="C84" s="245"/>
      <c r="D84" s="245"/>
      <c r="E84" s="245"/>
      <c r="F84" s="245"/>
      <c r="G84" s="245"/>
      <c r="H84" s="245"/>
      <c r="I84" s="245"/>
      <c r="J84" s="245"/>
    </row>
    <row r="85" spans="1:10">
      <c r="A85" s="256" t="s">
        <v>308</v>
      </c>
      <c r="B85" s="57">
        <v>200000</v>
      </c>
      <c r="C85" s="57">
        <v>-50000</v>
      </c>
      <c r="D85" s="57">
        <v>-50000</v>
      </c>
      <c r="E85" s="57">
        <v>12822871</v>
      </c>
      <c r="F85" s="57" t="s">
        <v>6</v>
      </c>
      <c r="G85" s="57" t="s">
        <v>6</v>
      </c>
      <c r="H85" s="57">
        <v>12972871</v>
      </c>
      <c r="I85" s="57">
        <v>31722</v>
      </c>
      <c r="J85" s="57">
        <v>13004593</v>
      </c>
    </row>
    <row r="86" spans="1:10" s="7" customFormat="1" ht="31">
      <c r="A86" s="244" t="s">
        <v>103</v>
      </c>
      <c r="B86" s="246"/>
      <c r="C86" s="246"/>
      <c r="D86" s="246"/>
      <c r="E86" s="246"/>
      <c r="F86" s="246"/>
      <c r="G86" s="246"/>
      <c r="H86" s="246"/>
      <c r="I86" s="246"/>
      <c r="J86" s="245"/>
    </row>
    <row r="87" spans="1:10" s="6" customFormat="1">
      <c r="A87" s="139" t="s">
        <v>301</v>
      </c>
      <c r="B87" s="246" t="s">
        <v>6</v>
      </c>
      <c r="C87" s="246" t="s">
        <v>6</v>
      </c>
      <c r="D87" s="246" t="s">
        <v>6</v>
      </c>
      <c r="E87" s="246">
        <v>-438136</v>
      </c>
      <c r="F87" s="246" t="s">
        <v>6</v>
      </c>
      <c r="G87" s="246" t="s">
        <v>6</v>
      </c>
      <c r="H87" s="246">
        <v>-438136</v>
      </c>
      <c r="I87" s="246">
        <v>-4191</v>
      </c>
      <c r="J87" s="196">
        <v>-442327</v>
      </c>
    </row>
    <row r="88" spans="1:10" s="6" customFormat="1">
      <c r="A88" s="244" t="s">
        <v>19</v>
      </c>
      <c r="B88" s="246" t="s">
        <v>6</v>
      </c>
      <c r="C88" s="246" t="s">
        <v>6</v>
      </c>
      <c r="D88" s="246" t="s">
        <v>6</v>
      </c>
      <c r="E88" s="245">
        <v>-438136</v>
      </c>
      <c r="F88" s="246" t="s">
        <v>6</v>
      </c>
      <c r="G88" s="246" t="s">
        <v>6</v>
      </c>
      <c r="H88" s="245">
        <v>-438136</v>
      </c>
      <c r="I88" s="245">
        <v>-4191</v>
      </c>
      <c r="J88" s="245">
        <v>-442327</v>
      </c>
    </row>
    <row r="89" spans="1:10" s="7" customFormat="1">
      <c r="A89" s="244" t="s">
        <v>105</v>
      </c>
      <c r="B89" s="246"/>
      <c r="C89" s="246"/>
      <c r="D89" s="246"/>
      <c r="E89" s="246"/>
      <c r="F89" s="246"/>
      <c r="G89" s="246"/>
      <c r="H89" s="246"/>
      <c r="I89" s="246"/>
      <c r="J89" s="245"/>
    </row>
    <row r="90" spans="1:10" s="6" customFormat="1" ht="31">
      <c r="A90" s="139" t="s">
        <v>95</v>
      </c>
      <c r="B90" s="246" t="s">
        <v>6</v>
      </c>
      <c r="C90" s="246" t="s">
        <v>6</v>
      </c>
      <c r="D90" s="246" t="s">
        <v>6</v>
      </c>
      <c r="E90" s="246">
        <v>-58570</v>
      </c>
      <c r="F90" s="246" t="s">
        <v>6</v>
      </c>
      <c r="G90" s="246" t="s">
        <v>6</v>
      </c>
      <c r="H90" s="246">
        <v>-58570</v>
      </c>
      <c r="I90" s="246" t="s">
        <v>6</v>
      </c>
      <c r="J90" s="196">
        <v>-58570</v>
      </c>
    </row>
    <row r="91" spans="1:10" ht="31">
      <c r="A91" s="139" t="s">
        <v>109</v>
      </c>
      <c r="B91" s="246" t="s">
        <v>6</v>
      </c>
      <c r="C91" s="246">
        <v>-863652</v>
      </c>
      <c r="D91" s="246">
        <v>-863652</v>
      </c>
      <c r="E91" s="246" t="s">
        <v>6</v>
      </c>
      <c r="F91" s="246" t="s">
        <v>6</v>
      </c>
      <c r="G91" s="246" t="s">
        <v>6</v>
      </c>
      <c r="H91" s="246">
        <v>-863652</v>
      </c>
      <c r="I91" s="246" t="s">
        <v>6</v>
      </c>
      <c r="J91" s="196">
        <v>-863652</v>
      </c>
    </row>
    <row r="92" spans="1:10" s="6" customFormat="1">
      <c r="A92" s="244" t="s">
        <v>107</v>
      </c>
      <c r="B92" s="245" t="s">
        <v>6</v>
      </c>
      <c r="C92" s="245">
        <v>-863652</v>
      </c>
      <c r="D92" s="245">
        <v>-863652</v>
      </c>
      <c r="E92" s="245">
        <v>-58570</v>
      </c>
      <c r="F92" s="246" t="s">
        <v>6</v>
      </c>
      <c r="G92" s="246" t="s">
        <v>6</v>
      </c>
      <c r="H92" s="245">
        <v>-922222</v>
      </c>
      <c r="I92" s="245" t="s">
        <v>6</v>
      </c>
      <c r="J92" s="245">
        <v>-922222</v>
      </c>
    </row>
    <row r="93" spans="1:10">
      <c r="A93" s="256" t="s">
        <v>309</v>
      </c>
      <c r="B93" s="57">
        <v>200000</v>
      </c>
      <c r="C93" s="57">
        <v>-913652</v>
      </c>
      <c r="D93" s="57">
        <v>-913652</v>
      </c>
      <c r="E93" s="57">
        <v>12326165</v>
      </c>
      <c r="F93" s="57" t="s">
        <v>6</v>
      </c>
      <c r="G93" s="57" t="s">
        <v>6</v>
      </c>
      <c r="H93" s="57">
        <v>11612513</v>
      </c>
      <c r="I93" s="57">
        <v>27531</v>
      </c>
      <c r="J93" s="57">
        <v>11640044</v>
      </c>
    </row>
    <row r="94" spans="1:10" ht="18.75" customHeight="1">
      <c r="A94" s="182"/>
      <c r="B94" s="194"/>
      <c r="C94" s="194"/>
      <c r="D94" s="194"/>
      <c r="E94" s="194"/>
      <c r="F94" s="194"/>
      <c r="G94" s="194"/>
      <c r="H94" s="73"/>
      <c r="I94" s="73"/>
      <c r="J94" s="73"/>
    </row>
    <row r="95" spans="1:10" ht="18.75" customHeight="1">
      <c r="A95" s="182"/>
      <c r="B95" s="194"/>
      <c r="C95" s="194"/>
      <c r="D95" s="194"/>
      <c r="E95" s="194"/>
      <c r="F95" s="194"/>
      <c r="G95" s="194"/>
      <c r="H95" s="73"/>
      <c r="I95" s="73"/>
      <c r="J95" s="73"/>
    </row>
    <row r="96" spans="1:10" ht="18.75" customHeight="1">
      <c r="A96" s="182"/>
      <c r="B96" s="194"/>
      <c r="C96" s="194"/>
      <c r="D96" s="194"/>
      <c r="E96" s="194"/>
      <c r="F96" s="194"/>
      <c r="G96" s="194"/>
      <c r="H96" s="73"/>
      <c r="I96" s="73"/>
      <c r="J96" s="73"/>
    </row>
    <row r="97" spans="1:10" ht="18.75" customHeight="1">
      <c r="A97" s="182"/>
      <c r="B97" s="194"/>
      <c r="C97" s="194"/>
      <c r="D97" s="194"/>
      <c r="E97" s="194"/>
      <c r="F97" s="194"/>
      <c r="G97" s="194"/>
      <c r="H97" s="73"/>
      <c r="I97" s="73"/>
      <c r="J97" s="73"/>
    </row>
    <row r="98" spans="1:10" ht="29.25" customHeight="1">
      <c r="A98" s="182" t="s">
        <v>388</v>
      </c>
      <c r="I98" s="53"/>
      <c r="J98" s="194"/>
    </row>
    <row r="99" spans="1:10">
      <c r="A99" s="140" t="s">
        <v>307</v>
      </c>
      <c r="B99" s="57">
        <v>200000</v>
      </c>
      <c r="C99" s="57" t="s">
        <v>6</v>
      </c>
      <c r="D99" s="57" t="s">
        <v>6</v>
      </c>
      <c r="E99" s="57">
        <v>10125611</v>
      </c>
      <c r="F99" s="57" t="s">
        <v>6</v>
      </c>
      <c r="G99" s="57" t="s">
        <v>6</v>
      </c>
      <c r="H99" s="57">
        <v>10325611</v>
      </c>
      <c r="I99" s="57">
        <v>52300</v>
      </c>
      <c r="J99" s="57">
        <v>10377911</v>
      </c>
    </row>
    <row r="100" spans="1:10" ht="31">
      <c r="A100" s="244" t="s">
        <v>103</v>
      </c>
      <c r="B100" s="246"/>
      <c r="C100" s="246"/>
      <c r="D100" s="246"/>
      <c r="E100" s="246"/>
      <c r="F100" s="246"/>
      <c r="G100" s="246"/>
      <c r="H100" s="246"/>
      <c r="I100" s="246"/>
      <c r="J100" s="245"/>
    </row>
    <row r="101" spans="1:10">
      <c r="A101" s="139" t="s">
        <v>301</v>
      </c>
      <c r="B101" s="246" t="s">
        <v>6</v>
      </c>
      <c r="C101" s="246" t="s">
        <v>6</v>
      </c>
      <c r="D101" s="246" t="s">
        <v>6</v>
      </c>
      <c r="E101" s="246">
        <v>482636</v>
      </c>
      <c r="F101" s="246" t="s">
        <v>6</v>
      </c>
      <c r="G101" s="246" t="s">
        <v>6</v>
      </c>
      <c r="H101" s="246">
        <v>482636</v>
      </c>
      <c r="I101" s="246">
        <v>-17711</v>
      </c>
      <c r="J101" s="196">
        <v>464925</v>
      </c>
    </row>
    <row r="102" spans="1:10">
      <c r="A102" s="244" t="s">
        <v>19</v>
      </c>
      <c r="B102" s="194" t="s">
        <v>6</v>
      </c>
      <c r="C102" s="194" t="s">
        <v>6</v>
      </c>
      <c r="D102" s="194" t="s">
        <v>6</v>
      </c>
      <c r="E102" s="245">
        <v>482636</v>
      </c>
      <c r="F102" s="246" t="s">
        <v>6</v>
      </c>
      <c r="G102" s="246" t="s">
        <v>6</v>
      </c>
      <c r="H102" s="245">
        <v>482636</v>
      </c>
      <c r="I102" s="245">
        <v>-17711</v>
      </c>
      <c r="J102" s="245">
        <v>464925</v>
      </c>
    </row>
    <row r="103" spans="1:10">
      <c r="A103" s="244" t="s">
        <v>105</v>
      </c>
      <c r="B103" s="246"/>
      <c r="C103" s="246"/>
      <c r="D103" s="246"/>
      <c r="E103" s="246"/>
      <c r="F103" s="246"/>
      <c r="G103" s="246"/>
      <c r="H103" s="246"/>
      <c r="I103" s="246"/>
      <c r="J103" s="245"/>
    </row>
    <row r="104" spans="1:10" ht="31">
      <c r="A104" s="139" t="s">
        <v>95</v>
      </c>
      <c r="B104" s="246" t="s">
        <v>6</v>
      </c>
      <c r="C104" s="246" t="s">
        <v>6</v>
      </c>
      <c r="D104" s="246" t="s">
        <v>6</v>
      </c>
      <c r="E104" s="246">
        <v>-81507</v>
      </c>
      <c r="F104" s="246" t="s">
        <v>6</v>
      </c>
      <c r="G104" s="246" t="s">
        <v>6</v>
      </c>
      <c r="H104" s="246">
        <v>-81507</v>
      </c>
      <c r="I104" s="246" t="s">
        <v>6</v>
      </c>
      <c r="J104" s="196">
        <v>-81507</v>
      </c>
    </row>
    <row r="105" spans="1:10">
      <c r="A105" s="244" t="s">
        <v>107</v>
      </c>
      <c r="B105" s="245" t="s">
        <v>6</v>
      </c>
      <c r="C105" s="245" t="s">
        <v>6</v>
      </c>
      <c r="D105" s="245" t="s">
        <v>6</v>
      </c>
      <c r="E105" s="245">
        <v>-81507</v>
      </c>
      <c r="F105" s="246" t="s">
        <v>6</v>
      </c>
      <c r="G105" s="246" t="s">
        <v>6</v>
      </c>
      <c r="H105" s="245">
        <v>-81507</v>
      </c>
      <c r="I105" s="245" t="s">
        <v>6</v>
      </c>
      <c r="J105" s="245">
        <v>-81507</v>
      </c>
    </row>
    <row r="106" spans="1:10">
      <c r="A106" s="256" t="s">
        <v>327</v>
      </c>
      <c r="B106" s="57">
        <v>200000</v>
      </c>
      <c r="C106" s="57" t="s">
        <v>6</v>
      </c>
      <c r="D106" s="57" t="s">
        <v>6</v>
      </c>
      <c r="E106" s="57">
        <v>10526740</v>
      </c>
      <c r="F106" s="57" t="s">
        <v>6</v>
      </c>
      <c r="G106" s="57" t="s">
        <v>6</v>
      </c>
      <c r="H106" s="57">
        <v>10726740</v>
      </c>
      <c r="I106" s="57">
        <v>34589</v>
      </c>
      <c r="J106" s="57">
        <v>10761329</v>
      </c>
    </row>
    <row r="107" spans="1:10">
      <c r="A107" s="257"/>
      <c r="B107" s="245"/>
      <c r="C107" s="245"/>
      <c r="D107" s="245"/>
      <c r="E107" s="245"/>
      <c r="F107" s="245"/>
      <c r="G107" s="245"/>
      <c r="H107" s="245"/>
      <c r="I107" s="245"/>
      <c r="J107" s="245"/>
    </row>
    <row r="108" spans="1:10">
      <c r="A108" s="256" t="s">
        <v>308</v>
      </c>
      <c r="B108" s="57">
        <v>200000</v>
      </c>
      <c r="C108" s="57" t="s">
        <v>6</v>
      </c>
      <c r="D108" s="57">
        <v>-50000</v>
      </c>
      <c r="E108" s="57">
        <v>12822871</v>
      </c>
      <c r="F108" s="57" t="s">
        <v>6</v>
      </c>
      <c r="G108" s="57" t="s">
        <v>6</v>
      </c>
      <c r="H108" s="57">
        <v>12972871</v>
      </c>
      <c r="I108" s="57">
        <v>31722</v>
      </c>
      <c r="J108" s="57">
        <v>13004593</v>
      </c>
    </row>
    <row r="109" spans="1:10" ht="31">
      <c r="A109" s="244" t="s">
        <v>103</v>
      </c>
      <c r="B109" s="246"/>
      <c r="C109" s="246"/>
      <c r="D109" s="246"/>
      <c r="E109" s="246"/>
      <c r="F109" s="246"/>
      <c r="G109" s="246"/>
      <c r="H109" s="246"/>
      <c r="I109" s="246"/>
      <c r="J109" s="245"/>
    </row>
    <row r="110" spans="1:10">
      <c r="A110" s="139" t="s">
        <v>301</v>
      </c>
      <c r="B110" s="246" t="s">
        <v>6</v>
      </c>
      <c r="C110" s="246" t="s">
        <v>6</v>
      </c>
      <c r="D110" s="246" t="s">
        <v>6</v>
      </c>
      <c r="E110" s="246">
        <v>22762</v>
      </c>
      <c r="F110" s="246" t="s">
        <v>6</v>
      </c>
      <c r="G110" s="246" t="s">
        <v>6</v>
      </c>
      <c r="H110" s="246">
        <v>22762</v>
      </c>
      <c r="I110" s="246">
        <v>-17680</v>
      </c>
      <c r="J110" s="196">
        <v>5082</v>
      </c>
    </row>
    <row r="111" spans="1:10" s="2" customFormat="1">
      <c r="A111" s="182" t="s">
        <v>19</v>
      </c>
      <c r="B111" s="194" t="s">
        <v>6</v>
      </c>
      <c r="C111" s="194" t="s">
        <v>6</v>
      </c>
      <c r="D111" s="194" t="s">
        <v>6</v>
      </c>
      <c r="E111" s="194">
        <v>22762</v>
      </c>
      <c r="F111" s="194" t="s">
        <v>6</v>
      </c>
      <c r="G111" s="194" t="s">
        <v>6</v>
      </c>
      <c r="H111" s="194">
        <v>22762</v>
      </c>
      <c r="I111" s="194">
        <v>-17680</v>
      </c>
      <c r="J111" s="194">
        <v>5082</v>
      </c>
    </row>
    <row r="112" spans="1:10">
      <c r="A112" s="244" t="s">
        <v>105</v>
      </c>
      <c r="B112" s="246"/>
      <c r="D112" s="246"/>
      <c r="E112" s="246"/>
      <c r="F112" s="246"/>
      <c r="G112" s="246"/>
      <c r="H112" s="246"/>
      <c r="I112" s="246"/>
      <c r="J112" s="245"/>
    </row>
    <row r="113" spans="1:10" ht="31">
      <c r="A113" s="139" t="s">
        <v>95</v>
      </c>
      <c r="B113" s="246" t="s">
        <v>6</v>
      </c>
      <c r="C113" s="246" t="s">
        <v>6</v>
      </c>
      <c r="D113" s="246" t="s">
        <v>6</v>
      </c>
      <c r="E113" s="246">
        <v>-128920</v>
      </c>
      <c r="F113" s="246" t="s">
        <v>6</v>
      </c>
      <c r="G113" s="246" t="s">
        <v>6</v>
      </c>
      <c r="H113" s="246">
        <v>-128920</v>
      </c>
      <c r="I113" s="246" t="s">
        <v>6</v>
      </c>
      <c r="J113" s="196">
        <v>-128920</v>
      </c>
    </row>
    <row r="114" spans="1:10" ht="31">
      <c r="A114" s="139" t="s">
        <v>109</v>
      </c>
      <c r="B114" s="246" t="s">
        <v>6</v>
      </c>
      <c r="C114" s="246" t="s">
        <v>6</v>
      </c>
      <c r="D114" s="246">
        <v>-1125466</v>
      </c>
      <c r="E114" s="246" t="s">
        <v>6</v>
      </c>
      <c r="F114" s="246" t="s">
        <v>6</v>
      </c>
      <c r="G114" s="246" t="s">
        <v>6</v>
      </c>
      <c r="H114" s="246">
        <v>-1125466</v>
      </c>
      <c r="I114" s="246">
        <v>261814</v>
      </c>
      <c r="J114" s="196">
        <v>-863652</v>
      </c>
    </row>
    <row r="115" spans="1:10">
      <c r="A115" s="244" t="s">
        <v>107</v>
      </c>
      <c r="B115" s="245" t="s">
        <v>6</v>
      </c>
      <c r="C115" s="245" t="s">
        <v>6</v>
      </c>
      <c r="D115" s="245">
        <v>-1125466</v>
      </c>
      <c r="E115" s="245">
        <v>-128920</v>
      </c>
      <c r="F115" s="194" t="s">
        <v>6</v>
      </c>
      <c r="G115" s="194" t="s">
        <v>6</v>
      </c>
      <c r="H115" s="245">
        <v>-1254386</v>
      </c>
      <c r="I115" s="245">
        <v>261814</v>
      </c>
      <c r="J115" s="245">
        <v>-992572</v>
      </c>
    </row>
    <row r="116" spans="1:10">
      <c r="A116" s="256" t="s">
        <v>328</v>
      </c>
      <c r="B116" s="57">
        <v>200000</v>
      </c>
      <c r="C116" s="57" t="s">
        <v>6</v>
      </c>
      <c r="D116" s="57">
        <v>-1175466</v>
      </c>
      <c r="E116" s="57">
        <v>12716713</v>
      </c>
      <c r="F116" s="57" t="s">
        <v>6</v>
      </c>
      <c r="G116" s="57" t="s">
        <v>6</v>
      </c>
      <c r="H116" s="57">
        <v>11741247</v>
      </c>
      <c r="I116" s="57">
        <v>275856</v>
      </c>
      <c r="J116" s="57">
        <v>12017103</v>
      </c>
    </row>
    <row r="118" spans="1:10">
      <c r="A118" s="256" t="s">
        <v>406</v>
      </c>
      <c r="B118" s="57">
        <v>212500</v>
      </c>
      <c r="C118" s="57">
        <v>4552422</v>
      </c>
      <c r="D118" s="57">
        <v>-1176427</v>
      </c>
      <c r="E118" s="57">
        <v>15666082</v>
      </c>
      <c r="F118" s="57">
        <v>82725</v>
      </c>
      <c r="G118" s="57" t="s">
        <v>6</v>
      </c>
      <c r="H118" s="57">
        <v>19337302</v>
      </c>
      <c r="I118" s="57">
        <v>313180</v>
      </c>
      <c r="J118" s="57">
        <v>19650482</v>
      </c>
    </row>
    <row r="119" spans="1:10" ht="31">
      <c r="A119" s="244" t="s">
        <v>103</v>
      </c>
      <c r="B119" s="246"/>
      <c r="C119" s="246"/>
      <c r="D119" s="246"/>
      <c r="E119" s="246"/>
      <c r="F119" s="246"/>
      <c r="G119" s="246"/>
      <c r="H119" s="246"/>
      <c r="I119" s="246"/>
      <c r="J119" s="245"/>
    </row>
    <row r="120" spans="1:10">
      <c r="A120" s="139" t="s">
        <v>301</v>
      </c>
      <c r="B120" s="246" t="s">
        <v>6</v>
      </c>
      <c r="C120" s="246" t="s">
        <v>6</v>
      </c>
      <c r="D120" s="246" t="s">
        <v>6</v>
      </c>
      <c r="E120" s="246">
        <v>1395354</v>
      </c>
      <c r="F120" s="246" t="s">
        <v>6</v>
      </c>
      <c r="G120" s="246" t="s">
        <v>6</v>
      </c>
      <c r="H120" s="246">
        <v>1395354</v>
      </c>
      <c r="I120" s="196">
        <v>22620</v>
      </c>
      <c r="J120" s="196">
        <v>1417974</v>
      </c>
    </row>
    <row r="121" spans="1:10">
      <c r="A121" s="182" t="s">
        <v>19</v>
      </c>
      <c r="B121" s="194" t="s">
        <v>6</v>
      </c>
      <c r="C121" s="194" t="s">
        <v>6</v>
      </c>
      <c r="D121" s="194" t="s">
        <v>6</v>
      </c>
      <c r="E121" s="194">
        <v>1395354</v>
      </c>
      <c r="F121" s="194" t="s">
        <v>6</v>
      </c>
      <c r="G121" s="194" t="s">
        <v>6</v>
      </c>
      <c r="H121" s="194">
        <v>1395354</v>
      </c>
      <c r="I121" s="194">
        <v>22620</v>
      </c>
      <c r="J121" s="194">
        <v>1417974</v>
      </c>
    </row>
    <row r="122" spans="1:10">
      <c r="A122" s="244" t="s">
        <v>105</v>
      </c>
      <c r="B122" s="246"/>
      <c r="D122" s="246"/>
      <c r="E122" s="246"/>
      <c r="F122" s="246"/>
      <c r="G122" s="246"/>
      <c r="H122" s="246"/>
      <c r="I122" s="246"/>
      <c r="J122" s="245"/>
    </row>
    <row r="123" spans="1:10" ht="31">
      <c r="A123" s="116" t="s">
        <v>408</v>
      </c>
      <c r="B123" s="194" t="s">
        <v>6</v>
      </c>
      <c r="C123" s="194" t="s">
        <v>6</v>
      </c>
      <c r="D123" s="194" t="s">
        <v>6</v>
      </c>
      <c r="E123" s="246" t="s">
        <v>6</v>
      </c>
      <c r="F123" s="246">
        <v>75387</v>
      </c>
      <c r="G123" s="246" t="s">
        <v>6</v>
      </c>
      <c r="H123" s="246">
        <v>75387</v>
      </c>
      <c r="I123" s="246" t="s">
        <v>6</v>
      </c>
      <c r="J123" s="246">
        <v>75387</v>
      </c>
    </row>
    <row r="124" spans="1:10" ht="31">
      <c r="A124" s="139" t="s">
        <v>95</v>
      </c>
      <c r="B124" s="246" t="s">
        <v>6</v>
      </c>
      <c r="C124" s="246" t="s">
        <v>6</v>
      </c>
      <c r="D124" s="246" t="s">
        <v>6</v>
      </c>
      <c r="E124" s="246">
        <v>-118179</v>
      </c>
      <c r="F124" s="246" t="s">
        <v>6</v>
      </c>
      <c r="G124" s="246" t="s">
        <v>6</v>
      </c>
      <c r="H124" s="246">
        <v>-118179</v>
      </c>
      <c r="I124" s="246" t="s">
        <v>6</v>
      </c>
      <c r="J124" s="196">
        <v>-118179</v>
      </c>
    </row>
    <row r="125" spans="1:10">
      <c r="A125" s="244" t="s">
        <v>107</v>
      </c>
      <c r="B125" s="245" t="s">
        <v>6</v>
      </c>
      <c r="C125" s="245"/>
      <c r="D125" s="246" t="s">
        <v>6</v>
      </c>
      <c r="E125" s="194">
        <v>-118179</v>
      </c>
      <c r="F125" s="194">
        <v>75387</v>
      </c>
      <c r="G125" s="194" t="s">
        <v>6</v>
      </c>
      <c r="H125" s="245">
        <v>-42792</v>
      </c>
      <c r="I125" s="245"/>
      <c r="J125" s="245">
        <v>-42792</v>
      </c>
    </row>
    <row r="126" spans="1:10">
      <c r="A126" s="256" t="s">
        <v>407</v>
      </c>
      <c r="B126" s="57">
        <v>212500</v>
      </c>
      <c r="C126" s="57">
        <v>4552422</v>
      </c>
      <c r="D126" s="57">
        <v>-1176427</v>
      </c>
      <c r="E126" s="57">
        <v>16943257</v>
      </c>
      <c r="F126" s="57">
        <v>158112</v>
      </c>
      <c r="G126" s="57" t="s">
        <v>6</v>
      </c>
      <c r="H126" s="57">
        <v>20689864</v>
      </c>
      <c r="I126" s="57">
        <v>335800</v>
      </c>
      <c r="J126" s="57">
        <v>21025664</v>
      </c>
    </row>
    <row r="128" spans="1:10">
      <c r="A128" s="256" t="s">
        <v>607</v>
      </c>
      <c r="B128" s="57">
        <v>212500</v>
      </c>
      <c r="C128" s="57">
        <v>4552422</v>
      </c>
      <c r="D128" s="57">
        <v>-1482719</v>
      </c>
      <c r="E128" s="57">
        <v>22232201</v>
      </c>
      <c r="F128" s="57">
        <v>135338</v>
      </c>
      <c r="G128" s="57">
        <v>661089</v>
      </c>
      <c r="H128" s="57">
        <v>26310831</v>
      </c>
      <c r="I128" s="57">
        <v>355660</v>
      </c>
      <c r="J128" s="57">
        <v>26666491</v>
      </c>
    </row>
    <row r="129" spans="1:10" ht="31">
      <c r="A129" s="244" t="s">
        <v>103</v>
      </c>
    </row>
    <row r="130" spans="1:10">
      <c r="A130" s="139" t="s">
        <v>301</v>
      </c>
      <c r="B130" s="246" t="s">
        <v>6</v>
      </c>
      <c r="C130" s="246" t="s">
        <v>6</v>
      </c>
      <c r="D130" s="246" t="s">
        <v>6</v>
      </c>
      <c r="E130" s="196">
        <v>2498668</v>
      </c>
      <c r="F130" s="246" t="s">
        <v>6</v>
      </c>
      <c r="G130" s="246" t="s">
        <v>6</v>
      </c>
      <c r="H130" s="196">
        <v>2498668</v>
      </c>
      <c r="I130" s="194">
        <v>89906</v>
      </c>
      <c r="J130" s="261">
        <v>2588574</v>
      </c>
    </row>
    <row r="131" spans="1:10">
      <c r="A131" s="182" t="s">
        <v>19</v>
      </c>
      <c r="B131" s="194" t="s">
        <v>6</v>
      </c>
      <c r="C131" s="194" t="s">
        <v>6</v>
      </c>
      <c r="D131" s="194" t="s">
        <v>6</v>
      </c>
      <c r="E131" s="194">
        <v>2498668</v>
      </c>
      <c r="F131" s="194" t="s">
        <v>6</v>
      </c>
      <c r="G131" s="246" t="s">
        <v>6</v>
      </c>
      <c r="H131" s="194">
        <v>2498668</v>
      </c>
      <c r="I131" s="194">
        <v>89906</v>
      </c>
      <c r="J131" s="262">
        <v>2588574</v>
      </c>
    </row>
    <row r="132" spans="1:10">
      <c r="A132" s="244" t="s">
        <v>105</v>
      </c>
      <c r="F132" s="194" t="s">
        <v>6</v>
      </c>
      <c r="G132" s="246" t="s">
        <v>6</v>
      </c>
      <c r="J132" s="261"/>
    </row>
    <row r="133" spans="1:10">
      <c r="A133" s="260" t="s">
        <v>200</v>
      </c>
      <c r="B133" s="194" t="s">
        <v>6</v>
      </c>
      <c r="C133" s="194" t="s">
        <v>6</v>
      </c>
      <c r="E133" s="196">
        <v>-1633897</v>
      </c>
      <c r="F133" s="194" t="s">
        <v>6</v>
      </c>
      <c r="G133" s="246" t="s">
        <v>6</v>
      </c>
      <c r="H133" s="196">
        <v>-1633897</v>
      </c>
      <c r="I133" s="194" t="s">
        <v>6</v>
      </c>
      <c r="J133" s="196">
        <v>-1633897</v>
      </c>
    </row>
    <row r="134" spans="1:10" s="63" customFormat="1" ht="31">
      <c r="A134" s="260" t="s">
        <v>609</v>
      </c>
      <c r="B134" s="254" t="s">
        <v>6</v>
      </c>
      <c r="C134" s="254">
        <v>1231159</v>
      </c>
      <c r="D134" s="254">
        <v>376457</v>
      </c>
      <c r="E134" s="254">
        <v>229853</v>
      </c>
      <c r="F134" s="194" t="s">
        <v>6</v>
      </c>
      <c r="G134" s="254">
        <v>-229853</v>
      </c>
      <c r="H134" s="254">
        <v>1607616</v>
      </c>
      <c r="I134" s="194" t="s">
        <v>6</v>
      </c>
      <c r="J134" s="254">
        <v>1607616</v>
      </c>
    </row>
    <row r="135" spans="1:10" s="63" customFormat="1" ht="31">
      <c r="A135" s="260" t="s">
        <v>620</v>
      </c>
      <c r="B135" s="254" t="s">
        <v>6</v>
      </c>
      <c r="C135" s="254">
        <v>11277</v>
      </c>
      <c r="D135" s="254">
        <v>237530</v>
      </c>
      <c r="E135" s="254" t="s">
        <v>6</v>
      </c>
      <c r="F135" s="194" t="s">
        <v>6</v>
      </c>
      <c r="G135" s="246" t="s">
        <v>6</v>
      </c>
      <c r="H135" s="246">
        <v>248807</v>
      </c>
      <c r="I135" s="194">
        <v>90800</v>
      </c>
      <c r="J135" s="254"/>
    </row>
    <row r="136" spans="1:10" s="63" customFormat="1" ht="31">
      <c r="A136" s="260" t="s">
        <v>610</v>
      </c>
      <c r="B136" s="254" t="s">
        <v>6</v>
      </c>
      <c r="C136" s="254" t="s">
        <v>6</v>
      </c>
      <c r="D136" s="254" t="s">
        <v>6</v>
      </c>
      <c r="E136" s="254">
        <v>-42486</v>
      </c>
      <c r="F136" s="194" t="s">
        <v>6</v>
      </c>
      <c r="G136" s="254" t="s">
        <v>6</v>
      </c>
      <c r="H136" s="254">
        <v>-42486</v>
      </c>
      <c r="I136" s="254">
        <v>-528924</v>
      </c>
      <c r="J136" s="254">
        <v>-571410</v>
      </c>
    </row>
    <row r="137" spans="1:10" ht="31">
      <c r="A137" s="116" t="s">
        <v>408</v>
      </c>
      <c r="B137" s="254" t="s">
        <v>6</v>
      </c>
      <c r="C137" s="254" t="s">
        <v>6</v>
      </c>
      <c r="D137" s="254" t="s">
        <v>6</v>
      </c>
      <c r="E137" s="254" t="s">
        <v>6</v>
      </c>
      <c r="F137" s="196">
        <v>47766</v>
      </c>
      <c r="G137" s="254" t="s">
        <v>6</v>
      </c>
      <c r="H137" s="196">
        <v>47766</v>
      </c>
      <c r="I137" s="194" t="s">
        <v>6</v>
      </c>
      <c r="J137" s="196">
        <v>47766</v>
      </c>
    </row>
    <row r="138" spans="1:10" ht="31">
      <c r="A138" s="139" t="s">
        <v>95</v>
      </c>
      <c r="B138" s="194" t="s">
        <v>6</v>
      </c>
      <c r="C138" s="194" t="s">
        <v>6</v>
      </c>
      <c r="E138" s="196">
        <v>-130105</v>
      </c>
      <c r="F138" s="194" t="s">
        <v>6</v>
      </c>
      <c r="G138" s="254" t="s">
        <v>6</v>
      </c>
      <c r="H138" s="196">
        <v>-130105</v>
      </c>
      <c r="J138" s="196">
        <v>-130105</v>
      </c>
    </row>
    <row r="139" spans="1:10">
      <c r="A139" s="244" t="s">
        <v>107</v>
      </c>
      <c r="B139" s="194" t="s">
        <v>6</v>
      </c>
      <c r="C139" s="194">
        <v>1242436</v>
      </c>
      <c r="D139" s="194">
        <v>613988</v>
      </c>
      <c r="E139" s="194">
        <v>-1576635</v>
      </c>
      <c r="F139" s="194">
        <v>47766</v>
      </c>
      <c r="G139" s="194">
        <v>-229853</v>
      </c>
      <c r="H139" s="194">
        <v>97701</v>
      </c>
      <c r="I139" s="194">
        <v>-438124</v>
      </c>
      <c r="J139" s="262">
        <v>-340423</v>
      </c>
    </row>
    <row r="140" spans="1:10">
      <c r="A140" s="256" t="s">
        <v>608</v>
      </c>
      <c r="B140" s="57">
        <v>212500</v>
      </c>
      <c r="C140" s="57">
        <v>5794858</v>
      </c>
      <c r="D140" s="57">
        <v>-868731</v>
      </c>
      <c r="E140" s="57">
        <v>23154234</v>
      </c>
      <c r="F140" s="57">
        <v>183104</v>
      </c>
      <c r="G140" s="57">
        <v>431236</v>
      </c>
      <c r="H140" s="57">
        <v>28907200</v>
      </c>
      <c r="I140" s="57">
        <v>7442</v>
      </c>
      <c r="J140" s="57">
        <v>28914642</v>
      </c>
    </row>
  </sheetData>
  <hyperlinks>
    <hyperlink ref="A1" location="'Титульный лист'!A1" display="← Обратно к содержанию" xr:uid="{00000000-0004-0000-03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4"/>
  <sheetViews>
    <sheetView showGridLines="0" zoomScale="80" zoomScaleNormal="80" workbookViewId="0">
      <pane xSplit="1" ySplit="3" topLeftCell="F55" activePane="bottomRight" state="frozen"/>
      <selection activeCell="D40" sqref="D40"/>
      <selection pane="topRight" activeCell="D40" sqref="D40"/>
      <selection pane="bottomLeft" activeCell="D40" sqref="D40"/>
      <selection pane="bottomRight" activeCell="L2" sqref="L2"/>
    </sheetView>
  </sheetViews>
  <sheetFormatPr defaultColWidth="11" defaultRowHeight="18.5"/>
  <cols>
    <col min="1" max="1" width="48.5" style="145" customWidth="1"/>
    <col min="2" max="7" width="11.75" style="145" customWidth="1"/>
    <col min="8" max="8" width="13" style="73" customWidth="1"/>
    <col min="9" max="14" width="11.75" style="145" customWidth="1"/>
    <col min="15" max="15" width="11.75" style="146" customWidth="1"/>
    <col min="16" max="16" width="11.5" style="1" customWidth="1"/>
    <col min="17" max="16384" width="11" style="1"/>
  </cols>
  <sheetData>
    <row r="1" spans="1:16" customFormat="1" ht="46.5" customHeight="1">
      <c r="A1" s="119" t="s">
        <v>276</v>
      </c>
      <c r="B1" s="51"/>
      <c r="C1" s="51"/>
      <c r="D1" s="51"/>
      <c r="E1" s="51"/>
      <c r="F1" s="51"/>
      <c r="G1" s="51"/>
      <c r="H1" s="51"/>
      <c r="I1" s="51"/>
      <c r="J1" s="51"/>
      <c r="K1" s="51"/>
      <c r="L1" s="51"/>
      <c r="M1" s="51"/>
      <c r="N1" s="51"/>
      <c r="O1" s="73"/>
    </row>
    <row r="2" spans="1:16" customFormat="1" ht="27" customHeight="1">
      <c r="A2" s="120" t="s">
        <v>282</v>
      </c>
      <c r="B2" s="51"/>
      <c r="C2" s="51"/>
      <c r="D2" s="51"/>
      <c r="E2" s="51"/>
      <c r="F2" s="51"/>
      <c r="G2" s="51"/>
      <c r="H2" s="51"/>
      <c r="I2" s="51"/>
      <c r="J2" s="51"/>
      <c r="K2" s="51"/>
      <c r="L2" s="51"/>
      <c r="M2" s="51"/>
      <c r="N2" s="51"/>
      <c r="O2" s="73"/>
    </row>
    <row r="3" spans="1:16" s="6" customFormat="1" ht="15.5">
      <c r="A3" s="121" t="s">
        <v>296</v>
      </c>
      <c r="B3" s="122">
        <v>2019</v>
      </c>
      <c r="C3" s="122">
        <v>2020</v>
      </c>
      <c r="D3" s="122">
        <v>2021</v>
      </c>
      <c r="E3" s="122">
        <v>2022</v>
      </c>
      <c r="F3" s="123">
        <v>2023</v>
      </c>
      <c r="G3" s="123">
        <v>2024</v>
      </c>
      <c r="H3" s="123">
        <v>2025</v>
      </c>
      <c r="I3" s="123"/>
      <c r="J3" s="123" t="s">
        <v>300</v>
      </c>
      <c r="K3" s="123" t="s">
        <v>299</v>
      </c>
      <c r="L3" s="123"/>
      <c r="M3" s="123" t="s">
        <v>322</v>
      </c>
      <c r="N3" s="123" t="s">
        <v>323</v>
      </c>
      <c r="O3" s="123" t="s">
        <v>396</v>
      </c>
      <c r="P3" s="123" t="s">
        <v>598</v>
      </c>
    </row>
    <row r="4" spans="1:16" s="6" customFormat="1" ht="31">
      <c r="A4" s="124" t="s">
        <v>69</v>
      </c>
      <c r="B4" s="125"/>
      <c r="C4" s="125"/>
      <c r="D4" s="126"/>
      <c r="E4" s="126"/>
      <c r="F4" s="126"/>
      <c r="G4" s="126"/>
      <c r="H4" s="126"/>
      <c r="I4" s="126"/>
      <c r="J4" s="126"/>
      <c r="K4" s="126"/>
      <c r="L4" s="126"/>
      <c r="M4" s="126"/>
      <c r="N4" s="126"/>
      <c r="O4" s="127"/>
    </row>
    <row r="5" spans="1:16" s="2" customFormat="1" ht="15.5">
      <c r="A5" s="128" t="s">
        <v>301</v>
      </c>
      <c r="B5" s="129">
        <v>875368</v>
      </c>
      <c r="C5" s="129">
        <v>2780560</v>
      </c>
      <c r="D5" s="129">
        <v>3377033</v>
      </c>
      <c r="E5" s="129">
        <v>3974722</v>
      </c>
      <c r="F5" s="129">
        <v>2968815</v>
      </c>
      <c r="G5" s="129">
        <v>2875644</v>
      </c>
      <c r="H5" s="129">
        <v>7167850</v>
      </c>
      <c r="I5" s="129"/>
      <c r="J5" s="129">
        <v>-289312</v>
      </c>
      <c r="K5" s="129">
        <v>-442327</v>
      </c>
      <c r="L5" s="129"/>
      <c r="M5" s="129">
        <v>464925</v>
      </c>
      <c r="N5" s="129">
        <v>5082</v>
      </c>
      <c r="O5" s="130">
        <v>1417974</v>
      </c>
      <c r="P5" s="263">
        <v>2588574</v>
      </c>
    </row>
    <row r="6" spans="1:16" s="6" customFormat="1" ht="15.5">
      <c r="A6" s="117" t="s">
        <v>70</v>
      </c>
      <c r="B6" s="84"/>
      <c r="C6" s="84"/>
      <c r="D6" s="84"/>
      <c r="E6" s="84"/>
      <c r="F6" s="84"/>
      <c r="G6" s="84"/>
      <c r="H6" s="84"/>
      <c r="I6" s="84"/>
      <c r="J6" s="84"/>
      <c r="K6" s="131"/>
      <c r="L6" s="131"/>
      <c r="M6" s="131"/>
      <c r="N6" s="131"/>
      <c r="O6" s="132"/>
      <c r="P6" s="264"/>
    </row>
    <row r="7" spans="1:16" s="6" customFormat="1" ht="15.5">
      <c r="A7" s="117" t="s">
        <v>14</v>
      </c>
      <c r="B7" s="84">
        <v>199319</v>
      </c>
      <c r="C7" s="84">
        <v>745295</v>
      </c>
      <c r="D7" s="84">
        <v>891048</v>
      </c>
      <c r="E7" s="84">
        <v>1062598</v>
      </c>
      <c r="F7" s="84">
        <v>1477576</v>
      </c>
      <c r="G7" s="84">
        <v>1719875</v>
      </c>
      <c r="H7" s="84">
        <v>2586254</v>
      </c>
      <c r="I7" s="84"/>
      <c r="J7" s="84">
        <v>40447</v>
      </c>
      <c r="K7" s="84">
        <v>-79565</v>
      </c>
      <c r="L7" s="84"/>
      <c r="M7" s="84">
        <v>224691</v>
      </c>
      <c r="N7" s="84">
        <v>600336</v>
      </c>
      <c r="O7" s="132">
        <v>556646</v>
      </c>
      <c r="P7" s="264">
        <v>932074</v>
      </c>
    </row>
    <row r="8" spans="1:16" s="6" customFormat="1" ht="31">
      <c r="A8" s="117" t="s">
        <v>71</v>
      </c>
      <c r="B8" s="84">
        <v>169109</v>
      </c>
      <c r="C8" s="84">
        <v>280548</v>
      </c>
      <c r="D8" s="84">
        <v>406401</v>
      </c>
      <c r="E8" s="84">
        <v>603289</v>
      </c>
      <c r="F8" s="84">
        <v>966435</v>
      </c>
      <c r="G8" s="84">
        <v>1053830</v>
      </c>
      <c r="H8" s="84">
        <v>1364656</v>
      </c>
      <c r="I8" s="84"/>
      <c r="J8" s="84">
        <v>171164</v>
      </c>
      <c r="K8" s="84">
        <v>224437</v>
      </c>
      <c r="L8" s="84"/>
      <c r="M8" s="84">
        <v>378538</v>
      </c>
      <c r="N8" s="84">
        <v>483510</v>
      </c>
      <c r="O8" s="132">
        <v>651126.62139421992</v>
      </c>
      <c r="P8" s="264">
        <v>849241.58089718304</v>
      </c>
    </row>
    <row r="9" spans="1:16" s="6" customFormat="1" ht="15.5">
      <c r="A9" s="117" t="s">
        <v>12</v>
      </c>
      <c r="B9" s="84">
        <v>196609</v>
      </c>
      <c r="C9" s="84">
        <v>203120</v>
      </c>
      <c r="D9" s="84">
        <v>375124</v>
      </c>
      <c r="E9" s="84">
        <v>379919</v>
      </c>
      <c r="F9" s="84">
        <v>1155353</v>
      </c>
      <c r="G9" s="84">
        <v>2485846</v>
      </c>
      <c r="H9" s="84">
        <v>4988062</v>
      </c>
      <c r="I9" s="84"/>
      <c r="J9" s="84">
        <v>198620</v>
      </c>
      <c r="K9" s="84">
        <v>486338</v>
      </c>
      <c r="L9" s="84"/>
      <c r="M9" s="84">
        <v>477550</v>
      </c>
      <c r="N9" s="84">
        <v>1007518</v>
      </c>
      <c r="O9" s="132">
        <v>2156532.2248903769</v>
      </c>
      <c r="P9" s="264">
        <v>3729506</v>
      </c>
    </row>
    <row r="10" spans="1:16" s="6" customFormat="1" ht="31">
      <c r="A10" s="117" t="s">
        <v>5</v>
      </c>
      <c r="B10" s="84" t="s">
        <v>6</v>
      </c>
      <c r="C10" s="84" t="s">
        <v>6</v>
      </c>
      <c r="D10" s="84" t="s">
        <v>6</v>
      </c>
      <c r="E10" s="84" t="s">
        <v>6</v>
      </c>
      <c r="F10" s="84">
        <v>29396</v>
      </c>
      <c r="G10" s="84">
        <v>27344</v>
      </c>
      <c r="H10" s="84">
        <v>232357</v>
      </c>
      <c r="I10" s="84"/>
      <c r="J10" s="84">
        <v>134</v>
      </c>
      <c r="K10" s="84">
        <v>11567</v>
      </c>
      <c r="L10" s="84"/>
      <c r="M10" s="84">
        <v>3364</v>
      </c>
      <c r="N10" s="84">
        <v>26781</v>
      </c>
      <c r="O10" s="132">
        <v>57352.379480900003</v>
      </c>
      <c r="P10" s="264">
        <v>155664.38460610734</v>
      </c>
    </row>
    <row r="11" spans="1:16" s="6" customFormat="1" ht="31">
      <c r="A11" s="117" t="s">
        <v>72</v>
      </c>
      <c r="B11" s="84">
        <v>6150</v>
      </c>
      <c r="C11" s="84">
        <v>174797</v>
      </c>
      <c r="D11" s="84">
        <v>994748</v>
      </c>
      <c r="E11" s="84">
        <v>272524</v>
      </c>
      <c r="F11" s="84">
        <v>769789</v>
      </c>
      <c r="G11" s="84">
        <v>589773</v>
      </c>
      <c r="H11" s="84">
        <v>-197129</v>
      </c>
      <c r="I11" s="84"/>
      <c r="J11" s="84">
        <v>-6410</v>
      </c>
      <c r="K11" s="84">
        <v>-55207</v>
      </c>
      <c r="L11" s="84"/>
      <c r="M11" s="84">
        <v>-46550</v>
      </c>
      <c r="N11" s="84">
        <v>-45032</v>
      </c>
      <c r="O11" s="132">
        <v>46787.167290845595</v>
      </c>
      <c r="P11" s="264">
        <v>-859646.96905018203</v>
      </c>
    </row>
    <row r="12" spans="1:16" s="6" customFormat="1" ht="31">
      <c r="A12" s="117" t="s">
        <v>73</v>
      </c>
      <c r="B12" s="84">
        <v>79258</v>
      </c>
      <c r="C12" s="84">
        <v>86188</v>
      </c>
      <c r="D12" s="84">
        <v>69443</v>
      </c>
      <c r="E12" s="84">
        <v>66926</v>
      </c>
      <c r="F12" s="84">
        <v>59171</v>
      </c>
      <c r="G12" s="84">
        <v>115563</v>
      </c>
      <c r="H12" s="84">
        <v>151936</v>
      </c>
      <c r="I12" s="84"/>
      <c r="J12" s="84">
        <v>6204</v>
      </c>
      <c r="K12" s="84">
        <v>13647</v>
      </c>
      <c r="L12" s="84"/>
      <c r="M12" s="84">
        <v>15977</v>
      </c>
      <c r="N12" s="84">
        <v>22725</v>
      </c>
      <c r="O12" s="132">
        <v>70747.446789999987</v>
      </c>
      <c r="P12" s="264">
        <v>261289.43135707697</v>
      </c>
    </row>
    <row r="13" spans="1:16" s="6" customFormat="1" ht="15.5">
      <c r="A13" s="117" t="s">
        <v>375</v>
      </c>
      <c r="B13" s="84" t="s">
        <v>6</v>
      </c>
      <c r="C13" s="84" t="s">
        <v>6</v>
      </c>
      <c r="D13" s="84" t="s">
        <v>6</v>
      </c>
      <c r="E13" s="84" t="s">
        <v>6</v>
      </c>
      <c r="F13" s="84" t="s">
        <v>6</v>
      </c>
      <c r="G13" s="84">
        <v>82725</v>
      </c>
      <c r="H13" s="84">
        <v>134030</v>
      </c>
      <c r="I13" s="84"/>
      <c r="J13" s="84" t="s">
        <v>6</v>
      </c>
      <c r="K13" s="84" t="s">
        <v>6</v>
      </c>
      <c r="L13" s="84"/>
      <c r="M13" s="84" t="s">
        <v>6</v>
      </c>
      <c r="N13" s="84" t="s">
        <v>6</v>
      </c>
      <c r="O13" s="132">
        <v>75387.352385368606</v>
      </c>
      <c r="P13" s="264">
        <v>47766.230537928001</v>
      </c>
    </row>
    <row r="14" spans="1:16" s="6" customFormat="1" ht="15.5">
      <c r="A14" s="117" t="s">
        <v>10</v>
      </c>
      <c r="B14" s="84">
        <v>-49026</v>
      </c>
      <c r="C14" s="84">
        <v>68995</v>
      </c>
      <c r="D14" s="84">
        <v>16603</v>
      </c>
      <c r="E14" s="84">
        <v>-10765</v>
      </c>
      <c r="F14" s="84">
        <v>140652</v>
      </c>
      <c r="G14" s="84">
        <v>148565</v>
      </c>
      <c r="H14" s="84">
        <v>-184436</v>
      </c>
      <c r="I14" s="84"/>
      <c r="J14" s="84">
        <v>43285</v>
      </c>
      <c r="K14" s="84">
        <v>11378</v>
      </c>
      <c r="L14" s="84"/>
      <c r="M14" s="84">
        <v>112647</v>
      </c>
      <c r="N14" s="84">
        <v>-37384</v>
      </c>
      <c r="O14" s="132">
        <v>-237729.40358000004</v>
      </c>
      <c r="P14" s="264">
        <v>117301.92914000005</v>
      </c>
    </row>
    <row r="15" spans="1:16" s="6" customFormat="1" ht="31">
      <c r="A15" s="117" t="s">
        <v>74</v>
      </c>
      <c r="B15" s="84">
        <v>17905</v>
      </c>
      <c r="C15" s="84">
        <v>68214</v>
      </c>
      <c r="D15" s="84">
        <v>91176</v>
      </c>
      <c r="E15" s="84">
        <v>370491</v>
      </c>
      <c r="F15" s="84">
        <v>331065</v>
      </c>
      <c r="G15" s="84">
        <v>565972</v>
      </c>
      <c r="H15" s="84">
        <v>812180</v>
      </c>
      <c r="I15" s="84"/>
      <c r="J15" s="84">
        <v>363184</v>
      </c>
      <c r="K15" s="84">
        <v>86771</v>
      </c>
      <c r="L15" s="84"/>
      <c r="M15" s="84">
        <v>405293</v>
      </c>
      <c r="N15" s="84">
        <v>119926</v>
      </c>
      <c r="O15" s="132">
        <v>455294</v>
      </c>
      <c r="P15" s="264">
        <v>684889.40515113389</v>
      </c>
    </row>
    <row r="16" spans="1:16" s="6" customFormat="1" ht="15.5">
      <c r="A16" s="117" t="s">
        <v>11</v>
      </c>
      <c r="B16" s="84">
        <v>-31103</v>
      </c>
      <c r="C16" s="84">
        <v>-22225</v>
      </c>
      <c r="D16" s="84">
        <v>-35888</v>
      </c>
      <c r="E16" s="84">
        <v>-57369</v>
      </c>
      <c r="F16" s="84">
        <v>-143814</v>
      </c>
      <c r="G16" s="84">
        <v>-334184</v>
      </c>
      <c r="H16" s="84">
        <v>-837045</v>
      </c>
      <c r="I16" s="84"/>
      <c r="J16" s="84">
        <v>-9294</v>
      </c>
      <c r="K16" s="84">
        <v>-10036</v>
      </c>
      <c r="L16" s="84"/>
      <c r="M16" s="84">
        <v>-60174</v>
      </c>
      <c r="N16" s="84">
        <v>-57759</v>
      </c>
      <c r="O16" s="132">
        <v>-414036.85555696202</v>
      </c>
      <c r="P16" s="264">
        <v>-421025.43734658888</v>
      </c>
    </row>
    <row r="17" spans="1:16" s="6" customFormat="1" ht="15.5">
      <c r="A17" s="117" t="s">
        <v>75</v>
      </c>
      <c r="B17" s="84">
        <v>1502</v>
      </c>
      <c r="C17" s="84">
        <v>-32888</v>
      </c>
      <c r="D17" s="84">
        <v>-4759</v>
      </c>
      <c r="E17" s="84">
        <v>-4367</v>
      </c>
      <c r="F17" s="84">
        <v>-235</v>
      </c>
      <c r="G17" s="84">
        <v>-1509</v>
      </c>
      <c r="H17" s="84">
        <v>-7188</v>
      </c>
      <c r="I17" s="84"/>
      <c r="J17" s="84">
        <v>-117</v>
      </c>
      <c r="K17" s="84">
        <v>-197</v>
      </c>
      <c r="L17" s="84"/>
      <c r="M17" s="84">
        <v>-133</v>
      </c>
      <c r="N17" s="84">
        <v>-215</v>
      </c>
      <c r="O17" s="132">
        <v>-6235.53078</v>
      </c>
      <c r="P17" s="264">
        <v>-106360.19576999999</v>
      </c>
    </row>
    <row r="18" spans="1:16" s="6" customFormat="1" ht="15.5">
      <c r="A18" s="118" t="s">
        <v>395</v>
      </c>
      <c r="B18" s="84">
        <v>1721</v>
      </c>
      <c r="C18" s="84">
        <v>232680</v>
      </c>
      <c r="D18" s="84" t="s">
        <v>6</v>
      </c>
      <c r="E18" s="84" t="s">
        <v>6</v>
      </c>
      <c r="F18" s="84" t="s">
        <v>6</v>
      </c>
      <c r="G18" s="84" t="s">
        <v>6</v>
      </c>
      <c r="H18" s="84" t="s">
        <v>6</v>
      </c>
      <c r="I18" s="84"/>
      <c r="J18" s="84" t="s">
        <v>6</v>
      </c>
      <c r="K18" s="84" t="s">
        <v>6</v>
      </c>
      <c r="L18" s="84"/>
      <c r="M18" s="84" t="s">
        <v>6</v>
      </c>
      <c r="N18" s="84" t="s">
        <v>6</v>
      </c>
      <c r="O18" s="133" t="s">
        <v>6</v>
      </c>
      <c r="P18" s="133" t="s">
        <v>6</v>
      </c>
    </row>
    <row r="19" spans="1:16" s="6" customFormat="1" ht="15.5">
      <c r="A19" s="134"/>
      <c r="B19" s="135">
        <v>1466812</v>
      </c>
      <c r="C19" s="135">
        <v>4585284</v>
      </c>
      <c r="D19" s="135">
        <v>6180929</v>
      </c>
      <c r="E19" s="135">
        <v>6657968</v>
      </c>
      <c r="F19" s="135">
        <v>7754203</v>
      </c>
      <c r="G19" s="135">
        <v>9329444</v>
      </c>
      <c r="H19" s="135">
        <v>16211527</v>
      </c>
      <c r="I19" s="135"/>
      <c r="J19" s="135">
        <v>517905</v>
      </c>
      <c r="K19" s="135">
        <v>246806</v>
      </c>
      <c r="L19" s="135"/>
      <c r="M19" s="135">
        <f>SUM(M5:M17)</f>
        <v>1976128</v>
      </c>
      <c r="N19" s="135">
        <f>SUM(N5:N17)</f>
        <v>2125488</v>
      </c>
      <c r="O19" s="136">
        <v>4829843.8914029161</v>
      </c>
      <c r="P19" s="136">
        <v>7979274</v>
      </c>
    </row>
    <row r="20" spans="1:16" s="6" customFormat="1" ht="15.5">
      <c r="A20" s="137"/>
      <c r="B20" s="127"/>
      <c r="C20" s="127"/>
      <c r="D20" s="127"/>
      <c r="E20" s="127"/>
      <c r="F20" s="127"/>
      <c r="G20" s="127"/>
      <c r="H20" s="127"/>
      <c r="I20" s="127"/>
      <c r="J20" s="127"/>
      <c r="K20" s="127"/>
      <c r="L20" s="127"/>
      <c r="M20" s="127"/>
      <c r="N20" s="127"/>
      <c r="O20" s="132"/>
    </row>
    <row r="21" spans="1:16" s="6" customFormat="1" ht="15.5">
      <c r="A21" s="117"/>
      <c r="B21" s="84"/>
      <c r="C21" s="84"/>
      <c r="D21" s="84"/>
      <c r="E21" s="84"/>
      <c r="F21" s="84"/>
      <c r="G21" s="84"/>
      <c r="H21" s="84"/>
      <c r="I21" s="84"/>
      <c r="J21" s="84"/>
      <c r="K21" s="84"/>
      <c r="L21" s="84"/>
      <c r="M21" s="84"/>
      <c r="N21" s="84"/>
      <c r="O21" s="132"/>
    </row>
    <row r="22" spans="1:16" s="6" customFormat="1" ht="15.5">
      <c r="A22" s="138" t="s">
        <v>76</v>
      </c>
      <c r="B22" s="84"/>
      <c r="C22" s="84"/>
      <c r="D22" s="84"/>
      <c r="E22" s="84"/>
      <c r="F22" s="84"/>
      <c r="G22" s="84"/>
      <c r="H22" s="84"/>
      <c r="I22" s="84"/>
      <c r="J22" s="84"/>
      <c r="K22" s="84"/>
      <c r="L22" s="84"/>
      <c r="M22" s="84"/>
      <c r="N22" s="84"/>
      <c r="O22" s="132"/>
    </row>
    <row r="23" spans="1:16" s="6" customFormat="1" ht="15.5">
      <c r="A23" s="117" t="s">
        <v>333</v>
      </c>
      <c r="B23" s="84">
        <v>-129250</v>
      </c>
      <c r="C23" s="84">
        <v>-947934</v>
      </c>
      <c r="D23" s="84">
        <v>-1103805</v>
      </c>
      <c r="E23" s="84">
        <v>-3002518</v>
      </c>
      <c r="F23" s="84">
        <v>-148649</v>
      </c>
      <c r="G23" s="84">
        <v>-1361756</v>
      </c>
      <c r="H23" s="84">
        <v>-6100405</v>
      </c>
      <c r="I23" s="84"/>
      <c r="J23" s="84">
        <v>42382</v>
      </c>
      <c r="K23" s="84">
        <v>-360074</v>
      </c>
      <c r="L23" s="84"/>
      <c r="M23" s="84">
        <v>717213</v>
      </c>
      <c r="N23" s="84">
        <v>-207658</v>
      </c>
      <c r="O23" s="132">
        <v>-2454865.7587818648</v>
      </c>
      <c r="P23" s="132">
        <v>-5391579</v>
      </c>
    </row>
    <row r="24" spans="1:16" s="6" customFormat="1" ht="15.5">
      <c r="A24" s="117" t="s">
        <v>332</v>
      </c>
      <c r="B24" s="84">
        <v>14358</v>
      </c>
      <c r="C24" s="84">
        <v>437</v>
      </c>
      <c r="D24" s="84">
        <v>-468</v>
      </c>
      <c r="E24" s="84">
        <v>346</v>
      </c>
      <c r="F24" s="84">
        <v>-33841</v>
      </c>
      <c r="G24" s="84">
        <v>4250</v>
      </c>
      <c r="H24" s="84">
        <v>23232</v>
      </c>
      <c r="I24" s="84"/>
      <c r="J24" s="84">
        <v>1</v>
      </c>
      <c r="K24" s="84">
        <v>29346</v>
      </c>
      <c r="L24" s="84"/>
      <c r="M24" s="84">
        <v>-508</v>
      </c>
      <c r="N24" s="84">
        <v>30001</v>
      </c>
      <c r="O24" s="132">
        <v>-157053.53379000002</v>
      </c>
      <c r="P24" s="132">
        <v>-14342</v>
      </c>
    </row>
    <row r="25" spans="1:16" s="6" customFormat="1" ht="31">
      <c r="A25" s="139" t="s">
        <v>389</v>
      </c>
      <c r="B25" s="84">
        <v>-85351</v>
      </c>
      <c r="C25" s="84">
        <v>-2478358</v>
      </c>
      <c r="D25" s="84">
        <v>-2295527</v>
      </c>
      <c r="E25" s="84">
        <v>2173313</v>
      </c>
      <c r="F25" s="84">
        <v>-7127186</v>
      </c>
      <c r="G25" s="84">
        <v>-7951458</v>
      </c>
      <c r="H25" s="84">
        <v>-5290999</v>
      </c>
      <c r="I25" s="84"/>
      <c r="J25" s="84">
        <v>-234521</v>
      </c>
      <c r="K25" s="84">
        <v>1020078</v>
      </c>
      <c r="L25" s="84"/>
      <c r="M25" s="84">
        <v>-2006325</v>
      </c>
      <c r="N25" s="84">
        <v>-1083610</v>
      </c>
      <c r="O25" s="132">
        <v>-912336</v>
      </c>
      <c r="P25" s="132">
        <v>-971142</v>
      </c>
    </row>
    <row r="26" spans="1:16" s="6" customFormat="1" ht="31">
      <c r="A26" s="117" t="s">
        <v>331</v>
      </c>
      <c r="B26" s="84">
        <v>49833</v>
      </c>
      <c r="C26" s="84">
        <v>110571</v>
      </c>
      <c r="D26" s="84">
        <v>684314</v>
      </c>
      <c r="E26" s="84">
        <v>-991793</v>
      </c>
      <c r="F26" s="84">
        <v>413102</v>
      </c>
      <c r="G26" s="84">
        <v>366434</v>
      </c>
      <c r="H26" s="84">
        <v>-159125</v>
      </c>
      <c r="I26" s="84"/>
      <c r="J26" s="84">
        <v>465623</v>
      </c>
      <c r="K26" s="84">
        <v>-392658</v>
      </c>
      <c r="L26" s="84"/>
      <c r="M26" s="84">
        <v>123616</v>
      </c>
      <c r="N26" s="84">
        <v>-248880</v>
      </c>
      <c r="O26" s="132">
        <v>-646559.44405666669</v>
      </c>
      <c r="P26" s="132">
        <v>154253</v>
      </c>
    </row>
    <row r="27" spans="1:16" s="6" customFormat="1" ht="46.5">
      <c r="A27" s="139" t="s">
        <v>390</v>
      </c>
      <c r="B27" s="84">
        <v>-159983</v>
      </c>
      <c r="C27" s="84">
        <v>448413</v>
      </c>
      <c r="D27" s="84">
        <v>633935</v>
      </c>
      <c r="E27" s="84">
        <v>-223124</v>
      </c>
      <c r="F27" s="84">
        <v>-122048</v>
      </c>
      <c r="G27" s="84">
        <v>3538906</v>
      </c>
      <c r="H27" s="84">
        <v>2687128</v>
      </c>
      <c r="I27" s="84"/>
      <c r="J27" s="84">
        <v>99250</v>
      </c>
      <c r="K27" s="84">
        <v>-2110</v>
      </c>
      <c r="L27" s="84"/>
      <c r="M27" s="84">
        <v>90345</v>
      </c>
      <c r="N27" s="84">
        <v>-1717</v>
      </c>
      <c r="O27" s="132">
        <v>1813414.2993846021</v>
      </c>
      <c r="P27" s="132">
        <v>3793590</v>
      </c>
    </row>
    <row r="28" spans="1:16" s="6" customFormat="1" ht="31">
      <c r="A28" s="118" t="s">
        <v>77</v>
      </c>
      <c r="B28" s="84" t="s">
        <v>6</v>
      </c>
      <c r="C28" s="84" t="s">
        <v>6</v>
      </c>
      <c r="D28" s="84" t="s">
        <v>6</v>
      </c>
      <c r="E28" s="84">
        <v>625471</v>
      </c>
      <c r="F28" s="84">
        <v>-24486</v>
      </c>
      <c r="G28" s="84" t="s">
        <v>6</v>
      </c>
      <c r="H28" s="84" t="s">
        <v>6</v>
      </c>
      <c r="I28" s="84"/>
      <c r="J28" s="84" t="s">
        <v>6</v>
      </c>
      <c r="K28" s="84" t="s">
        <v>6</v>
      </c>
      <c r="L28" s="84"/>
      <c r="M28" s="84" t="s">
        <v>6</v>
      </c>
      <c r="N28" s="84" t="s">
        <v>6</v>
      </c>
      <c r="O28" s="133" t="s">
        <v>6</v>
      </c>
      <c r="P28" s="133" t="s">
        <v>6</v>
      </c>
    </row>
    <row r="29" spans="1:16" s="2" customFormat="1" ht="15.5">
      <c r="A29" s="128"/>
      <c r="B29" s="129">
        <v>1156419</v>
      </c>
      <c r="C29" s="129">
        <v>1718413</v>
      </c>
      <c r="D29" s="129">
        <v>4099378</v>
      </c>
      <c r="E29" s="129">
        <v>5239663</v>
      </c>
      <c r="F29" s="129">
        <v>711095</v>
      </c>
      <c r="G29" s="129">
        <v>3925820</v>
      </c>
      <c r="H29" s="129">
        <v>7371358</v>
      </c>
      <c r="I29" s="129"/>
      <c r="J29" s="129">
        <v>890640</v>
      </c>
      <c r="K29" s="129">
        <v>541388</v>
      </c>
      <c r="L29" s="129"/>
      <c r="M29" s="129">
        <f>SUM(M19:M28)</f>
        <v>900469</v>
      </c>
      <c r="N29" s="129">
        <f>SUM(N19:N28)</f>
        <v>613624</v>
      </c>
      <c r="O29" s="130">
        <v>2472442.8596123704</v>
      </c>
      <c r="P29" s="130">
        <v>5550054</v>
      </c>
    </row>
    <row r="30" spans="1:16" s="6" customFormat="1" ht="15.5">
      <c r="A30" s="117"/>
      <c r="B30" s="84"/>
      <c r="C30" s="84"/>
      <c r="D30" s="84"/>
      <c r="E30" s="84"/>
      <c r="F30" s="84"/>
      <c r="G30" s="84"/>
      <c r="H30" s="84"/>
      <c r="I30" s="84"/>
      <c r="J30" s="84"/>
      <c r="K30" s="84"/>
      <c r="L30" s="84"/>
      <c r="M30" s="84"/>
      <c r="N30" s="84"/>
      <c r="O30" s="132"/>
      <c r="P30" s="132"/>
    </row>
    <row r="31" spans="1:16" s="6" customFormat="1" ht="15.5">
      <c r="A31" s="117" t="s">
        <v>78</v>
      </c>
      <c r="B31" s="84">
        <v>-119761</v>
      </c>
      <c r="C31" s="84">
        <v>-212829</v>
      </c>
      <c r="D31" s="84">
        <v>-1693136</v>
      </c>
      <c r="E31" s="84">
        <v>-1580065</v>
      </c>
      <c r="F31" s="84">
        <v>-461057</v>
      </c>
      <c r="G31" s="84">
        <v>-819139</v>
      </c>
      <c r="H31" s="84">
        <v>-1978526</v>
      </c>
      <c r="I31" s="84"/>
      <c r="J31" s="84">
        <v>-3624</v>
      </c>
      <c r="K31" s="84">
        <v>-550661</v>
      </c>
      <c r="L31" s="84"/>
      <c r="M31" s="84">
        <v>-49975</v>
      </c>
      <c r="N31" s="84">
        <v>-690377</v>
      </c>
      <c r="O31" s="132">
        <v>-889705.21502999996</v>
      </c>
      <c r="P31" s="132">
        <v>-3821993</v>
      </c>
    </row>
    <row r="32" spans="1:16" s="6" customFormat="1" ht="15.5">
      <c r="A32" s="117" t="s">
        <v>79</v>
      </c>
      <c r="B32" s="84">
        <v>485</v>
      </c>
      <c r="C32" s="84">
        <v>2164</v>
      </c>
      <c r="D32" s="84">
        <v>40227</v>
      </c>
      <c r="E32" s="84">
        <v>44928</v>
      </c>
      <c r="F32" s="84">
        <v>144822</v>
      </c>
      <c r="G32" s="84">
        <v>228397</v>
      </c>
      <c r="H32" s="84">
        <v>469864</v>
      </c>
      <c r="I32" s="84"/>
      <c r="J32" s="84">
        <v>6226</v>
      </c>
      <c r="K32" s="84">
        <v>5941</v>
      </c>
      <c r="L32" s="84"/>
      <c r="M32" s="84">
        <v>49433</v>
      </c>
      <c r="N32" s="84">
        <v>44694</v>
      </c>
      <c r="O32" s="132">
        <v>232395.5159</v>
      </c>
      <c r="P32" s="132">
        <v>205456</v>
      </c>
    </row>
    <row r="33" spans="1:17" s="6" customFormat="1" ht="15.5">
      <c r="A33" s="117" t="s">
        <v>80</v>
      </c>
      <c r="B33" s="84">
        <v>-289845</v>
      </c>
      <c r="C33" s="84">
        <v>-307471</v>
      </c>
      <c r="D33" s="84">
        <v>-401638</v>
      </c>
      <c r="E33" s="84">
        <v>-742711</v>
      </c>
      <c r="F33" s="84">
        <v>-1585962</v>
      </c>
      <c r="G33" s="84">
        <v>-3242094</v>
      </c>
      <c r="H33" s="84">
        <v>-5595269</v>
      </c>
      <c r="I33" s="84"/>
      <c r="J33" s="84">
        <v>-385325</v>
      </c>
      <c r="K33" s="84">
        <v>-891143</v>
      </c>
      <c r="L33" s="84"/>
      <c r="M33" s="84">
        <v>-565211</v>
      </c>
      <c r="N33" s="84">
        <v>-1439779</v>
      </c>
      <c r="O33" s="132">
        <v>-2557915.0084983334</v>
      </c>
      <c r="P33" s="132">
        <v>-3733321</v>
      </c>
    </row>
    <row r="34" spans="1:17" s="6" customFormat="1" ht="31">
      <c r="A34" s="140" t="s">
        <v>391</v>
      </c>
      <c r="B34" s="141">
        <v>747298</v>
      </c>
      <c r="C34" s="141">
        <v>1200277</v>
      </c>
      <c r="D34" s="141">
        <v>2044831</v>
      </c>
      <c r="E34" s="141">
        <v>2961815</v>
      </c>
      <c r="F34" s="141">
        <v>-1191102</v>
      </c>
      <c r="G34" s="141">
        <v>92984</v>
      </c>
      <c r="H34" s="141">
        <v>267427</v>
      </c>
      <c r="I34" s="141"/>
      <c r="J34" s="141">
        <v>507917</v>
      </c>
      <c r="K34" s="141">
        <v>-894475</v>
      </c>
      <c r="L34" s="141"/>
      <c r="M34" s="141">
        <f>SUM(M29:M33)</f>
        <v>334716</v>
      </c>
      <c r="N34" s="141">
        <f>SUM(N29:N33)</f>
        <v>-1471838</v>
      </c>
      <c r="O34" s="142">
        <v>-742781</v>
      </c>
      <c r="P34" s="142">
        <v>-1799804</v>
      </c>
    </row>
    <row r="35" spans="1:17" s="6" customFormat="1" ht="15.5">
      <c r="A35" s="138"/>
      <c r="B35" s="84"/>
      <c r="C35" s="84"/>
      <c r="D35" s="84"/>
      <c r="E35" s="84"/>
      <c r="F35" s="84"/>
      <c r="G35" s="84"/>
      <c r="H35" s="84"/>
      <c r="I35" s="84"/>
      <c r="J35" s="84"/>
      <c r="K35" s="84"/>
      <c r="L35" s="84"/>
      <c r="M35" s="84"/>
      <c r="N35" s="84"/>
      <c r="O35" s="132"/>
    </row>
    <row r="36" spans="1:17" s="6" customFormat="1" ht="31">
      <c r="A36" s="124" t="s">
        <v>81</v>
      </c>
      <c r="B36" s="84"/>
      <c r="C36" s="84"/>
      <c r="D36" s="84"/>
      <c r="E36" s="84"/>
      <c r="F36" s="84"/>
      <c r="G36" s="84"/>
      <c r="H36" s="84"/>
      <c r="I36" s="84"/>
      <c r="J36" s="84"/>
      <c r="K36" s="84"/>
      <c r="L36" s="84"/>
      <c r="M36" s="84"/>
      <c r="N36" s="84"/>
      <c r="O36" s="132"/>
    </row>
    <row r="37" spans="1:17" s="6" customFormat="1" ht="46.5">
      <c r="A37" s="117" t="s">
        <v>82</v>
      </c>
      <c r="B37" s="84">
        <v>-434200</v>
      </c>
      <c r="C37" s="84">
        <v>-889273</v>
      </c>
      <c r="D37" s="84">
        <v>-2337284</v>
      </c>
      <c r="E37" s="84">
        <v>-4631497</v>
      </c>
      <c r="F37" s="84">
        <v>-2896912</v>
      </c>
      <c r="G37" s="84">
        <v>-2649890</v>
      </c>
      <c r="H37" s="84">
        <v>-1870243</v>
      </c>
      <c r="I37" s="84"/>
      <c r="J37" s="84">
        <v>-557322</v>
      </c>
      <c r="K37" s="84">
        <v>-385599</v>
      </c>
      <c r="L37" s="84"/>
      <c r="M37" s="84">
        <v>-1589616</v>
      </c>
      <c r="N37" s="84">
        <v>-734960</v>
      </c>
      <c r="O37" s="132">
        <v>-629411.32493533252</v>
      </c>
      <c r="P37" s="132">
        <v>-1536352</v>
      </c>
    </row>
    <row r="38" spans="1:17" s="6" customFormat="1" ht="15.5">
      <c r="A38" s="118" t="s">
        <v>83</v>
      </c>
      <c r="B38" s="84" t="s">
        <v>6</v>
      </c>
      <c r="C38" s="84" t="s">
        <v>6</v>
      </c>
      <c r="D38" s="84" t="s">
        <v>6</v>
      </c>
      <c r="E38" s="84" t="s">
        <v>6</v>
      </c>
      <c r="F38" s="84">
        <v>2943</v>
      </c>
      <c r="G38" s="84">
        <v>2342</v>
      </c>
      <c r="H38" s="84" t="s">
        <v>6</v>
      </c>
      <c r="I38" s="84"/>
      <c r="J38" s="84" t="s">
        <v>6</v>
      </c>
      <c r="K38" s="84" t="s">
        <v>6</v>
      </c>
      <c r="L38" s="84"/>
      <c r="M38" s="84" t="s">
        <v>6</v>
      </c>
      <c r="N38" s="84" t="s">
        <v>6</v>
      </c>
      <c r="O38" s="84" t="s">
        <v>6</v>
      </c>
      <c r="P38" s="84" t="s">
        <v>6</v>
      </c>
    </row>
    <row r="39" spans="1:17" s="6" customFormat="1" ht="31">
      <c r="A39" s="118" t="s">
        <v>84</v>
      </c>
      <c r="B39" s="84">
        <v>-263706</v>
      </c>
      <c r="C39" s="84">
        <v>-501486</v>
      </c>
      <c r="D39" s="84">
        <v>-947384</v>
      </c>
      <c r="E39" s="84">
        <v>-2013854</v>
      </c>
      <c r="F39" s="84">
        <v>-1525267</v>
      </c>
      <c r="G39" s="84">
        <v>-1412972</v>
      </c>
      <c r="H39" s="84">
        <v>-2686245</v>
      </c>
      <c r="I39" s="84"/>
      <c r="J39" s="84">
        <v>-283106</v>
      </c>
      <c r="K39" s="84">
        <v>-328381</v>
      </c>
      <c r="L39" s="84"/>
      <c r="M39" s="84">
        <v>-814538</v>
      </c>
      <c r="N39" s="84">
        <v>-604174</v>
      </c>
      <c r="O39" s="132">
        <v>-763108.78680999961</v>
      </c>
      <c r="P39" s="132">
        <v>-1171632</v>
      </c>
    </row>
    <row r="40" spans="1:17" s="6" customFormat="1" ht="22.5" customHeight="1">
      <c r="A40" s="118" t="s">
        <v>85</v>
      </c>
      <c r="B40" s="84" t="s">
        <v>6</v>
      </c>
      <c r="C40" s="84" t="s">
        <v>6</v>
      </c>
      <c r="D40" s="84" t="s">
        <v>6</v>
      </c>
      <c r="E40" s="84" t="s">
        <v>6</v>
      </c>
      <c r="F40" s="84">
        <v>-146300</v>
      </c>
      <c r="G40" s="84" t="s">
        <v>6</v>
      </c>
      <c r="H40" s="84" t="s">
        <v>6</v>
      </c>
      <c r="I40" s="84"/>
      <c r="J40" s="84" t="s">
        <v>6</v>
      </c>
      <c r="K40" s="84" t="s">
        <v>6</v>
      </c>
      <c r="L40" s="84"/>
      <c r="M40" s="84" t="s">
        <v>6</v>
      </c>
      <c r="N40" s="84" t="s">
        <v>6</v>
      </c>
      <c r="O40" s="84" t="s">
        <v>6</v>
      </c>
      <c r="P40" s="84" t="s">
        <v>6</v>
      </c>
    </row>
    <row r="41" spans="1:17" s="6" customFormat="1" ht="39.75" customHeight="1">
      <c r="A41" s="118" t="s">
        <v>477</v>
      </c>
      <c r="B41" s="84" t="s">
        <v>6</v>
      </c>
      <c r="C41" s="84" t="s">
        <v>6</v>
      </c>
      <c r="D41" s="84" t="s">
        <v>6</v>
      </c>
      <c r="E41" s="84" t="s">
        <v>6</v>
      </c>
      <c r="F41" s="84" t="s">
        <v>6</v>
      </c>
      <c r="G41" s="84" t="s">
        <v>6</v>
      </c>
      <c r="H41" s="84">
        <v>-252172</v>
      </c>
      <c r="I41" s="84"/>
      <c r="J41" s="84" t="s">
        <v>6</v>
      </c>
      <c r="K41" s="84" t="s">
        <v>6</v>
      </c>
      <c r="L41" s="84"/>
      <c r="M41" s="84" t="s">
        <v>6</v>
      </c>
      <c r="N41" s="84" t="s">
        <v>6</v>
      </c>
      <c r="O41" s="84" t="s">
        <v>6</v>
      </c>
      <c r="P41" s="84">
        <v>314964</v>
      </c>
    </row>
    <row r="42" spans="1:17" s="6" customFormat="1" ht="15.5">
      <c r="A42" s="143" t="s">
        <v>376</v>
      </c>
      <c r="B42" s="84" t="s">
        <v>6</v>
      </c>
      <c r="C42" s="84" t="s">
        <v>6</v>
      </c>
      <c r="D42" s="84" t="s">
        <v>6</v>
      </c>
      <c r="E42" s="84" t="s">
        <v>6</v>
      </c>
      <c r="F42" s="84" t="s">
        <v>6</v>
      </c>
      <c r="G42" s="84">
        <v>146300</v>
      </c>
      <c r="H42" s="84" t="s">
        <v>6</v>
      </c>
      <c r="I42" s="84"/>
      <c r="J42" s="84" t="s">
        <v>6</v>
      </c>
      <c r="K42" s="84">
        <v>146300</v>
      </c>
      <c r="L42" s="84"/>
      <c r="M42" s="84" t="s">
        <v>6</v>
      </c>
      <c r="N42" s="84">
        <v>146300</v>
      </c>
      <c r="O42" s="84" t="s">
        <v>6</v>
      </c>
      <c r="P42" s="84" t="s">
        <v>6</v>
      </c>
    </row>
    <row r="43" spans="1:17" s="6" customFormat="1" ht="15.5">
      <c r="A43" s="118" t="s">
        <v>86</v>
      </c>
      <c r="B43" s="84">
        <v>-278091</v>
      </c>
      <c r="C43" s="84">
        <v>-72347</v>
      </c>
      <c r="D43" s="84">
        <v>-30809</v>
      </c>
      <c r="E43" s="84">
        <v>-31716</v>
      </c>
      <c r="F43" s="84">
        <v>-1160</v>
      </c>
      <c r="G43" s="84">
        <v>-107470</v>
      </c>
      <c r="H43" s="84">
        <v>-85610</v>
      </c>
      <c r="I43" s="84"/>
      <c r="J43" s="84"/>
      <c r="K43" s="131"/>
      <c r="L43" s="131"/>
      <c r="M43" s="131">
        <v>-9160</v>
      </c>
      <c r="N43" s="131">
        <v>-4750</v>
      </c>
      <c r="O43" s="132">
        <v>-320</v>
      </c>
      <c r="P43" s="132">
        <v>-207902</v>
      </c>
    </row>
    <row r="44" spans="1:17" s="6" customFormat="1" ht="15.5">
      <c r="A44" s="118" t="s">
        <v>87</v>
      </c>
      <c r="B44" s="84">
        <v>5500</v>
      </c>
      <c r="C44" s="84">
        <v>28670</v>
      </c>
      <c r="D44" s="84">
        <v>117648</v>
      </c>
      <c r="E44" s="84">
        <v>76037</v>
      </c>
      <c r="F44" s="84">
        <v>39836</v>
      </c>
      <c r="G44" s="84">
        <v>36964</v>
      </c>
      <c r="H44" s="84">
        <v>1129</v>
      </c>
      <c r="I44" s="84"/>
      <c r="J44" s="84">
        <v>1050</v>
      </c>
      <c r="K44" s="84">
        <v>9400</v>
      </c>
      <c r="L44" s="84"/>
      <c r="M44" s="84">
        <v>26100</v>
      </c>
      <c r="N44" s="84">
        <v>13835</v>
      </c>
      <c r="O44" s="132">
        <v>225</v>
      </c>
      <c r="P44" s="132">
        <v>67270</v>
      </c>
    </row>
    <row r="45" spans="1:17" s="6" customFormat="1" ht="15.5">
      <c r="A45" s="118" t="s">
        <v>88</v>
      </c>
      <c r="B45" s="84"/>
      <c r="C45" s="84"/>
      <c r="D45" s="84"/>
      <c r="E45" s="84">
        <v>38517</v>
      </c>
      <c r="F45" s="84">
        <v>-150000</v>
      </c>
      <c r="G45" s="84" t="s">
        <v>6</v>
      </c>
      <c r="H45" s="84" t="s">
        <v>6</v>
      </c>
      <c r="I45" s="84"/>
      <c r="J45" s="84"/>
      <c r="K45" s="84" t="s">
        <v>6</v>
      </c>
      <c r="L45" s="84"/>
      <c r="M45" s="84">
        <v>-130000</v>
      </c>
      <c r="N45" s="84" t="s">
        <v>6</v>
      </c>
      <c r="O45" s="84" t="s">
        <v>6</v>
      </c>
      <c r="P45" s="84">
        <v>-650000</v>
      </c>
    </row>
    <row r="46" spans="1:17" s="6" customFormat="1" ht="15.5">
      <c r="A46" s="118" t="s">
        <v>89</v>
      </c>
      <c r="B46" s="84" t="s">
        <v>6</v>
      </c>
      <c r="C46" s="84" t="s">
        <v>6</v>
      </c>
      <c r="D46" s="84" t="s">
        <v>6</v>
      </c>
      <c r="E46" s="84" t="s">
        <v>6</v>
      </c>
      <c r="F46" s="84">
        <v>-93480</v>
      </c>
      <c r="G46" s="84">
        <v>-2035449</v>
      </c>
      <c r="H46" s="84">
        <v>-1254625</v>
      </c>
      <c r="I46" s="84"/>
      <c r="J46" s="84">
        <v>-134</v>
      </c>
      <c r="K46" s="84">
        <v>-54800</v>
      </c>
      <c r="L46" s="84"/>
      <c r="M46" s="84">
        <v>-3364</v>
      </c>
      <c r="N46" s="84">
        <v>-238100</v>
      </c>
      <c r="O46" s="132">
        <v>-160600</v>
      </c>
      <c r="P46" s="132">
        <v>-55400</v>
      </c>
    </row>
    <row r="47" spans="1:17" s="6" customFormat="1" ht="31">
      <c r="A47" s="118" t="s">
        <v>99</v>
      </c>
      <c r="B47" s="84" t="s">
        <v>6</v>
      </c>
      <c r="C47" s="84" t="s">
        <v>6</v>
      </c>
      <c r="D47" s="84" t="s">
        <v>6</v>
      </c>
      <c r="E47" s="84">
        <v>4029</v>
      </c>
      <c r="F47" s="84" t="s">
        <v>6</v>
      </c>
      <c r="G47" s="84" t="s">
        <v>6</v>
      </c>
      <c r="H47" s="84" t="s">
        <v>6</v>
      </c>
      <c r="I47" s="84"/>
      <c r="J47" s="84" t="s">
        <v>6</v>
      </c>
      <c r="K47" s="84" t="s">
        <v>6</v>
      </c>
      <c r="L47" s="84"/>
      <c r="M47" s="84" t="s">
        <v>6</v>
      </c>
      <c r="N47" s="84" t="s">
        <v>6</v>
      </c>
      <c r="O47" s="84" t="s">
        <v>6</v>
      </c>
      <c r="P47" s="84" t="s">
        <v>6</v>
      </c>
    </row>
    <row r="48" spans="1:17" s="6" customFormat="1" ht="31">
      <c r="A48" s="144" t="s">
        <v>90</v>
      </c>
      <c r="B48" s="141">
        <v>-970497</v>
      </c>
      <c r="C48" s="141">
        <v>-1434436</v>
      </c>
      <c r="D48" s="141">
        <v>-3197829</v>
      </c>
      <c r="E48" s="141">
        <v>-6558484</v>
      </c>
      <c r="F48" s="141">
        <v>-4770340</v>
      </c>
      <c r="G48" s="141">
        <v>-6020175</v>
      </c>
      <c r="H48" s="141">
        <v>-6147766</v>
      </c>
      <c r="I48" s="141"/>
      <c r="J48" s="141">
        <v>-839512</v>
      </c>
      <c r="K48" s="141">
        <v>-613080</v>
      </c>
      <c r="L48" s="141"/>
      <c r="M48" s="141">
        <f>SUM(M37:M47)</f>
        <v>-2520578</v>
      </c>
      <c r="N48" s="141">
        <f>SUM(N37:N47)</f>
        <v>-1421849</v>
      </c>
      <c r="O48" s="142">
        <v>-1553215.1117453321</v>
      </c>
      <c r="P48" s="142">
        <v>-3239050</v>
      </c>
      <c r="Q48" s="30"/>
    </row>
    <row r="49" spans="1:16" s="6" customFormat="1" ht="15.5">
      <c r="A49" s="138"/>
      <c r="B49" s="84"/>
      <c r="C49" s="84"/>
      <c r="D49" s="84"/>
      <c r="E49" s="84"/>
      <c r="F49" s="84"/>
      <c r="G49" s="84"/>
      <c r="H49" s="84"/>
      <c r="I49" s="84"/>
      <c r="J49" s="84"/>
      <c r="K49" s="84"/>
      <c r="L49" s="84"/>
      <c r="M49" s="84"/>
      <c r="N49" s="84"/>
      <c r="O49" s="132"/>
    </row>
    <row r="50" spans="1:16" s="6" customFormat="1" ht="31">
      <c r="A50" s="124" t="s">
        <v>91</v>
      </c>
      <c r="B50" s="84"/>
      <c r="C50" s="84"/>
      <c r="D50" s="84"/>
      <c r="E50" s="84"/>
      <c r="F50" s="84"/>
      <c r="G50" s="84"/>
      <c r="H50" s="84"/>
      <c r="I50" s="84"/>
      <c r="J50" s="84"/>
      <c r="K50" s="84"/>
      <c r="L50" s="84"/>
      <c r="M50" s="84"/>
      <c r="N50" s="84"/>
      <c r="O50" s="132"/>
    </row>
    <row r="51" spans="1:16" s="6" customFormat="1" ht="15.5">
      <c r="A51" s="117" t="s">
        <v>92</v>
      </c>
      <c r="B51" s="84">
        <v>1088233</v>
      </c>
      <c r="C51" s="84">
        <v>2527570</v>
      </c>
      <c r="D51" s="84">
        <v>2275356</v>
      </c>
      <c r="E51" s="84">
        <v>9665045</v>
      </c>
      <c r="F51" s="84">
        <v>13344960</v>
      </c>
      <c r="G51" s="84">
        <v>5087369</v>
      </c>
      <c r="H51" s="84">
        <v>13900051</v>
      </c>
      <c r="I51" s="84"/>
      <c r="J51" s="84">
        <v>4201420</v>
      </c>
      <c r="K51" s="84">
        <v>1733574</v>
      </c>
      <c r="L51" s="84"/>
      <c r="M51" s="84">
        <v>5458970</v>
      </c>
      <c r="N51" s="84">
        <v>2615574</v>
      </c>
      <c r="O51" s="132">
        <v>2329170.1613699999</v>
      </c>
      <c r="P51" s="132">
        <v>16789282</v>
      </c>
    </row>
    <row r="52" spans="1:16" s="6" customFormat="1" ht="15.5">
      <c r="A52" s="117" t="s">
        <v>93</v>
      </c>
      <c r="B52" s="84">
        <v>-592473</v>
      </c>
      <c r="C52" s="84">
        <v>-678317</v>
      </c>
      <c r="D52" s="84">
        <v>-1494931</v>
      </c>
      <c r="E52" s="84">
        <v>-3446343</v>
      </c>
      <c r="F52" s="84">
        <v>-8580265</v>
      </c>
      <c r="G52" s="84">
        <v>-1040173</v>
      </c>
      <c r="H52" s="84">
        <v>-9304081</v>
      </c>
      <c r="I52" s="84"/>
      <c r="J52" s="84">
        <v>-738160</v>
      </c>
      <c r="K52" s="84">
        <v>-14993</v>
      </c>
      <c r="L52" s="84"/>
      <c r="M52" s="84">
        <v>-2448537</v>
      </c>
      <c r="N52" s="84">
        <v>-28476</v>
      </c>
      <c r="O52" s="132">
        <v>-792011.53028095886</v>
      </c>
      <c r="P52" s="132">
        <v>-10339130</v>
      </c>
    </row>
    <row r="53" spans="1:16" s="6" customFormat="1" ht="31">
      <c r="A53" s="117" t="s">
        <v>329</v>
      </c>
      <c r="B53" s="84" t="s">
        <v>6</v>
      </c>
      <c r="C53" s="84" t="s">
        <v>6</v>
      </c>
      <c r="D53" s="84" t="s">
        <v>6</v>
      </c>
      <c r="E53" s="84" t="s">
        <v>6</v>
      </c>
      <c r="F53" s="84" t="s">
        <v>6</v>
      </c>
      <c r="G53" s="84">
        <v>1748880</v>
      </c>
      <c r="H53" s="84">
        <v>1900000</v>
      </c>
      <c r="I53" s="84"/>
      <c r="J53" s="84" t="s">
        <v>6</v>
      </c>
      <c r="K53" s="84" t="s">
        <v>6</v>
      </c>
      <c r="L53" s="84"/>
      <c r="M53" s="84" t="s">
        <v>6</v>
      </c>
      <c r="N53" s="84">
        <v>1761473</v>
      </c>
      <c r="O53" s="132">
        <v>1900000</v>
      </c>
      <c r="P53" s="84" t="s">
        <v>6</v>
      </c>
    </row>
    <row r="54" spans="1:16" s="6" customFormat="1" ht="15.5">
      <c r="A54" s="117" t="s">
        <v>398</v>
      </c>
      <c r="B54" s="84" t="s">
        <v>6</v>
      </c>
      <c r="C54" s="84" t="s">
        <v>6</v>
      </c>
      <c r="D54" s="84" t="s">
        <v>6</v>
      </c>
      <c r="E54" s="84" t="s">
        <v>6</v>
      </c>
      <c r="F54" s="84" t="s">
        <v>6</v>
      </c>
      <c r="G54" s="84" t="s">
        <v>6</v>
      </c>
      <c r="H54" s="84">
        <v>-1900000</v>
      </c>
      <c r="I54" s="84"/>
      <c r="J54" s="84" t="s">
        <v>6</v>
      </c>
      <c r="K54" s="84" t="s">
        <v>6</v>
      </c>
      <c r="L54" s="84"/>
      <c r="M54" s="84" t="s">
        <v>6</v>
      </c>
      <c r="N54" s="84" t="s">
        <v>6</v>
      </c>
      <c r="O54" s="132">
        <v>-1900000</v>
      </c>
      <c r="P54" s="132">
        <v>-230000</v>
      </c>
    </row>
    <row r="55" spans="1:16" ht="31">
      <c r="A55" s="117" t="s">
        <v>478</v>
      </c>
      <c r="B55" s="84" t="s">
        <v>6</v>
      </c>
      <c r="C55" s="84" t="s">
        <v>6</v>
      </c>
      <c r="D55" s="84" t="s">
        <v>6</v>
      </c>
      <c r="E55" s="84" t="s">
        <v>6</v>
      </c>
      <c r="F55" s="84" t="s">
        <v>6</v>
      </c>
      <c r="G55" s="84" t="s">
        <v>6</v>
      </c>
      <c r="H55" s="84">
        <v>2845739</v>
      </c>
      <c r="J55" s="84" t="s">
        <v>6</v>
      </c>
      <c r="K55" s="84" t="s">
        <v>6</v>
      </c>
      <c r="M55" s="84" t="s">
        <v>6</v>
      </c>
      <c r="N55" s="84" t="s">
        <v>6</v>
      </c>
      <c r="O55" s="84" t="s">
        <v>6</v>
      </c>
      <c r="P55" s="84" t="s">
        <v>6</v>
      </c>
    </row>
    <row r="56" spans="1:16" s="6" customFormat="1" ht="15.5">
      <c r="A56" s="117" t="s">
        <v>94</v>
      </c>
      <c r="B56" s="84">
        <v>-78439</v>
      </c>
      <c r="C56" s="84">
        <v>-121845</v>
      </c>
      <c r="D56" s="84">
        <v>-108016</v>
      </c>
      <c r="E56" s="84">
        <v>-147247</v>
      </c>
      <c r="F56" s="84">
        <v>-92103</v>
      </c>
      <c r="G56" s="84">
        <v>-130112</v>
      </c>
      <c r="H56" s="84">
        <v>-263272</v>
      </c>
      <c r="I56" s="84"/>
      <c r="J56" s="84">
        <v>-25865</v>
      </c>
      <c r="K56" s="84">
        <v>-21650</v>
      </c>
      <c r="L56" s="84"/>
      <c r="M56" s="84">
        <v>-45171</v>
      </c>
      <c r="N56" s="84">
        <v>-52896</v>
      </c>
      <c r="O56" s="132">
        <v>-99327</v>
      </c>
      <c r="P56" s="132">
        <v>-233069</v>
      </c>
    </row>
    <row r="57" spans="1:16" s="6" customFormat="1" ht="31">
      <c r="A57" s="117" t="s">
        <v>621</v>
      </c>
      <c r="B57" s="84" t="s">
        <v>6</v>
      </c>
      <c r="C57" s="84" t="s">
        <v>6</v>
      </c>
      <c r="D57" s="84" t="s">
        <v>6</v>
      </c>
      <c r="E57" s="84" t="s">
        <v>6</v>
      </c>
      <c r="F57" s="84">
        <v>-50000</v>
      </c>
      <c r="G57" s="84">
        <v>-500000</v>
      </c>
      <c r="H57" s="84">
        <v>-770550</v>
      </c>
      <c r="I57" s="84"/>
      <c r="J57" s="84" t="s">
        <v>6</v>
      </c>
      <c r="K57" s="84">
        <v>-50000</v>
      </c>
      <c r="L57" s="84"/>
      <c r="M57" s="84" t="s">
        <v>6</v>
      </c>
      <c r="N57" s="84">
        <v>-200000</v>
      </c>
      <c r="O57" s="132">
        <v>-378250</v>
      </c>
      <c r="P57" s="132">
        <v>339608</v>
      </c>
    </row>
    <row r="58" spans="1:16" s="6" customFormat="1" ht="15.5">
      <c r="A58" s="118" t="s">
        <v>381</v>
      </c>
      <c r="B58" s="84" t="s">
        <v>6</v>
      </c>
      <c r="C58" s="84" t="s">
        <v>6</v>
      </c>
      <c r="D58" s="84" t="s">
        <v>6</v>
      </c>
      <c r="E58" s="84" t="s">
        <v>6</v>
      </c>
      <c r="F58" s="84" t="s">
        <v>6</v>
      </c>
      <c r="G58" s="84">
        <v>5000000</v>
      </c>
      <c r="H58" s="84" t="s">
        <v>6</v>
      </c>
      <c r="I58" s="84"/>
      <c r="J58" s="84" t="s">
        <v>6</v>
      </c>
      <c r="K58" s="84" t="s">
        <v>6</v>
      </c>
      <c r="L58" s="84"/>
      <c r="M58" s="84" t="s">
        <v>6</v>
      </c>
      <c r="N58" s="84" t="s">
        <v>6</v>
      </c>
      <c r="O58" s="84" t="s">
        <v>6</v>
      </c>
      <c r="P58" s="84" t="s">
        <v>6</v>
      </c>
    </row>
    <row r="59" spans="1:16" s="6" customFormat="1" ht="15.5">
      <c r="A59" s="117" t="s">
        <v>330</v>
      </c>
      <c r="B59" s="84" t="s">
        <v>6</v>
      </c>
      <c r="C59" s="84" t="s">
        <v>6</v>
      </c>
      <c r="D59" s="84" t="s">
        <v>6</v>
      </c>
      <c r="E59" s="84" t="s">
        <v>6</v>
      </c>
      <c r="F59" s="84" t="s">
        <v>6</v>
      </c>
      <c r="G59" s="84">
        <v>-435078</v>
      </c>
      <c r="H59" s="84" t="s">
        <v>6</v>
      </c>
      <c r="I59" s="84"/>
      <c r="J59" s="84" t="s">
        <v>6</v>
      </c>
      <c r="K59" s="84" t="s">
        <v>6</v>
      </c>
      <c r="L59" s="84"/>
      <c r="M59" s="84" t="s">
        <v>6</v>
      </c>
      <c r="N59" s="84">
        <v>-68156</v>
      </c>
      <c r="O59" s="84" t="s">
        <v>6</v>
      </c>
      <c r="P59" s="84" t="s">
        <v>6</v>
      </c>
    </row>
    <row r="60" spans="1:16" s="6" customFormat="1" ht="31">
      <c r="A60" s="117" t="s">
        <v>622</v>
      </c>
      <c r="B60" s="84" t="s">
        <v>6</v>
      </c>
      <c r="C60" s="84" t="s">
        <v>6</v>
      </c>
      <c r="D60" s="84" t="s">
        <v>6</v>
      </c>
      <c r="E60" s="84" t="s">
        <v>6</v>
      </c>
      <c r="F60" s="84" t="s">
        <v>6</v>
      </c>
      <c r="G60" s="84" t="s">
        <v>6</v>
      </c>
      <c r="H60" s="84" t="s">
        <v>6</v>
      </c>
      <c r="I60" s="84"/>
      <c r="J60" s="84" t="s">
        <v>6</v>
      </c>
      <c r="K60" s="84" t="s">
        <v>6</v>
      </c>
      <c r="L60" s="84"/>
      <c r="M60" s="84" t="s">
        <v>6</v>
      </c>
      <c r="N60" s="84" t="s">
        <v>6</v>
      </c>
      <c r="O60" s="84" t="s">
        <v>6</v>
      </c>
      <c r="P60" s="84">
        <v>-225319</v>
      </c>
    </row>
    <row r="61" spans="1:16" s="6" customFormat="1" ht="31">
      <c r="A61" s="117" t="s">
        <v>95</v>
      </c>
      <c r="B61" s="84">
        <v>-129056</v>
      </c>
      <c r="C61" s="84">
        <v>-358934</v>
      </c>
      <c r="D61" s="84">
        <v>-448368</v>
      </c>
      <c r="E61" s="84">
        <v>-601490</v>
      </c>
      <c r="F61" s="84">
        <v>-174484</v>
      </c>
      <c r="G61" s="84">
        <v>-346400</v>
      </c>
      <c r="H61" s="84">
        <v>-403243</v>
      </c>
      <c r="I61" s="84"/>
      <c r="J61" s="84">
        <v>-41243</v>
      </c>
      <c r="K61" s="84">
        <v>-58570</v>
      </c>
      <c r="L61" s="84"/>
      <c r="M61" s="84">
        <v>-81507</v>
      </c>
      <c r="N61" s="84">
        <v>-128920</v>
      </c>
      <c r="O61" s="132">
        <v>-248179</v>
      </c>
      <c r="P61" s="132">
        <v>-130105</v>
      </c>
    </row>
    <row r="62" spans="1:16" s="6" customFormat="1" ht="15.5">
      <c r="A62" s="125" t="s">
        <v>392</v>
      </c>
      <c r="B62" s="84">
        <v>-12300</v>
      </c>
      <c r="C62" s="84">
        <v>-21468</v>
      </c>
      <c r="D62" s="84" t="s">
        <v>6</v>
      </c>
      <c r="E62" s="84" t="s">
        <v>6</v>
      </c>
      <c r="F62" s="84" t="s">
        <v>6</v>
      </c>
      <c r="G62" s="84" t="s">
        <v>6</v>
      </c>
      <c r="H62" s="84" t="s">
        <v>6</v>
      </c>
      <c r="I62" s="84"/>
      <c r="J62" s="84" t="s">
        <v>6</v>
      </c>
      <c r="K62" s="84" t="s">
        <v>6</v>
      </c>
      <c r="L62" s="84"/>
      <c r="M62" s="84" t="s">
        <v>6</v>
      </c>
      <c r="N62" s="84" t="s">
        <v>6</v>
      </c>
      <c r="O62" s="84" t="s">
        <v>6</v>
      </c>
      <c r="P62" s="84">
        <v>-1423581</v>
      </c>
    </row>
    <row r="63" spans="1:16" s="6" customFormat="1" ht="31">
      <c r="A63" s="144" t="s">
        <v>96</v>
      </c>
      <c r="B63" s="141">
        <v>275965</v>
      </c>
      <c r="C63" s="141">
        <v>1347006</v>
      </c>
      <c r="D63" s="141">
        <v>224041</v>
      </c>
      <c r="E63" s="141">
        <v>5469965</v>
      </c>
      <c r="F63" s="141">
        <v>4448108</v>
      </c>
      <c r="G63" s="141">
        <v>9384486</v>
      </c>
      <c r="H63" s="141">
        <v>6004644</v>
      </c>
      <c r="I63" s="141"/>
      <c r="J63" s="141">
        <v>3396152</v>
      </c>
      <c r="K63" s="141">
        <v>1588361</v>
      </c>
      <c r="L63" s="141"/>
      <c r="M63" s="141">
        <f>SUM(M51:M61)</f>
        <v>2883755</v>
      </c>
      <c r="N63" s="141">
        <f>SUM(N51:N61)</f>
        <v>3898599</v>
      </c>
      <c r="O63" s="142">
        <v>811402</v>
      </c>
      <c r="P63" s="142">
        <v>4547686</v>
      </c>
    </row>
    <row r="64" spans="1:16" s="6" customFormat="1" ht="15.5">
      <c r="A64" s="138"/>
      <c r="B64" s="84"/>
      <c r="C64" s="84"/>
      <c r="D64" s="84"/>
      <c r="E64" s="84"/>
      <c r="F64" s="84"/>
      <c r="G64" s="84"/>
      <c r="H64" s="84"/>
      <c r="I64" s="84"/>
      <c r="J64" s="84"/>
      <c r="K64" s="84"/>
      <c r="L64" s="84"/>
      <c r="M64" s="84"/>
      <c r="N64" s="84"/>
      <c r="O64" s="132"/>
    </row>
    <row r="65" spans="1:16" s="6" customFormat="1" ht="31">
      <c r="A65" s="124" t="s">
        <v>97</v>
      </c>
      <c r="B65" s="135">
        <v>52766</v>
      </c>
      <c r="C65" s="135">
        <v>1112847</v>
      </c>
      <c r="D65" s="135">
        <v>-928957</v>
      </c>
      <c r="E65" s="135">
        <v>1873296</v>
      </c>
      <c r="F65" s="135">
        <v>-1513334</v>
      </c>
      <c r="G65" s="135">
        <v>3457295</v>
      </c>
      <c r="H65" s="135">
        <v>124305</v>
      </c>
      <c r="I65" s="135"/>
      <c r="J65" s="135">
        <v>3064557</v>
      </c>
      <c r="K65" s="135">
        <v>80806</v>
      </c>
      <c r="L65" s="135"/>
      <c r="M65" s="135">
        <f>M63+M48+M34</f>
        <v>697893</v>
      </c>
      <c r="N65" s="135">
        <v>80806</v>
      </c>
      <c r="O65" s="136">
        <v>-1484594</v>
      </c>
      <c r="P65" s="265">
        <v>-491170</v>
      </c>
    </row>
    <row r="66" spans="1:16" s="6" customFormat="1" ht="31">
      <c r="A66" s="124" t="s">
        <v>302</v>
      </c>
      <c r="B66" s="135">
        <v>26584</v>
      </c>
      <c r="C66" s="135">
        <v>79350</v>
      </c>
      <c r="D66" s="135">
        <v>1192199</v>
      </c>
      <c r="E66" s="135">
        <v>263242</v>
      </c>
      <c r="F66" s="135">
        <v>2136538</v>
      </c>
      <c r="G66" s="135">
        <v>621725</v>
      </c>
      <c r="H66" s="135">
        <v>4082103</v>
      </c>
      <c r="I66" s="135"/>
      <c r="J66" s="135">
        <v>2136538</v>
      </c>
      <c r="K66" s="135">
        <v>621725</v>
      </c>
      <c r="L66" s="135"/>
      <c r="M66" s="135">
        <f>E68</f>
        <v>2136538</v>
      </c>
      <c r="N66" s="135">
        <v>621725</v>
      </c>
      <c r="O66" s="136">
        <v>4082103</v>
      </c>
      <c r="P66" s="265">
        <v>4205575</v>
      </c>
    </row>
    <row r="67" spans="1:16" s="6" customFormat="1" ht="31">
      <c r="A67" s="117" t="s">
        <v>98</v>
      </c>
      <c r="B67" s="84" t="s">
        <v>6</v>
      </c>
      <c r="C67" s="84">
        <v>2</v>
      </c>
      <c r="D67" s="84" t="s">
        <v>6</v>
      </c>
      <c r="E67" s="84" t="s">
        <v>6</v>
      </c>
      <c r="F67" s="84">
        <v>-1479</v>
      </c>
      <c r="G67" s="84">
        <v>3083</v>
      </c>
      <c r="H67" s="84">
        <v>-833</v>
      </c>
      <c r="I67" s="84"/>
      <c r="J67" s="84">
        <v>195</v>
      </c>
      <c r="K67" s="84">
        <v>136</v>
      </c>
      <c r="L67" s="84"/>
      <c r="M67" s="84">
        <v>-1328</v>
      </c>
      <c r="N67" s="84">
        <v>136</v>
      </c>
      <c r="O67" s="132">
        <v>-2377</v>
      </c>
      <c r="P67" s="264">
        <v>-6130</v>
      </c>
    </row>
    <row r="68" spans="1:16" s="6" customFormat="1" ht="31">
      <c r="A68" s="147" t="s">
        <v>303</v>
      </c>
      <c r="B68" s="141">
        <v>79350</v>
      </c>
      <c r="C68" s="141">
        <v>1192199</v>
      </c>
      <c r="D68" s="141">
        <v>263242</v>
      </c>
      <c r="E68" s="141">
        <v>2136538</v>
      </c>
      <c r="F68" s="141">
        <v>621725</v>
      </c>
      <c r="G68" s="141">
        <v>4082103</v>
      </c>
      <c r="H68" s="141">
        <v>4205575</v>
      </c>
      <c r="I68" s="141"/>
      <c r="J68" s="141">
        <v>5201920</v>
      </c>
      <c r="K68" s="141">
        <v>702667</v>
      </c>
      <c r="L68" s="141"/>
      <c r="M68" s="141">
        <f>SUM(M65:M67)</f>
        <v>2833103</v>
      </c>
      <c r="N68" s="141">
        <v>702667</v>
      </c>
      <c r="O68" s="142">
        <v>2595132</v>
      </c>
      <c r="P68" s="266">
        <v>3708275</v>
      </c>
    </row>
    <row r="69" spans="1:16">
      <c r="G69" s="148"/>
      <c r="H69" s="146"/>
      <c r="I69" s="148"/>
      <c r="K69" s="148"/>
      <c r="L69" s="148"/>
      <c r="N69" s="148"/>
    </row>
    <row r="70" spans="1:16">
      <c r="H70" s="146"/>
    </row>
    <row r="71" spans="1:16">
      <c r="H71" s="148"/>
    </row>
    <row r="72" spans="1:16">
      <c r="G72" s="148"/>
      <c r="I72" s="148"/>
    </row>
    <row r="74" spans="1:16">
      <c r="H74" s="148"/>
    </row>
  </sheetData>
  <hyperlinks>
    <hyperlink ref="A1" location="'Титульный лист'!A1" display="← Обратно к содержанию" xr:uid="{00000000-0004-0000-04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1"/>
  <sheetViews>
    <sheetView showGridLines="0" zoomScale="80" zoomScaleNormal="80" workbookViewId="0">
      <pane xSplit="1" ySplit="3" topLeftCell="E4" activePane="bottomRight" state="frozen"/>
      <selection activeCell="D40" sqref="D40"/>
      <selection pane="topRight" activeCell="D40" sqref="D40"/>
      <selection pane="bottomLeft" activeCell="D40" sqref="D40"/>
      <selection pane="bottomRight" activeCell="L16" sqref="L16"/>
    </sheetView>
  </sheetViews>
  <sheetFormatPr defaultColWidth="11" defaultRowHeight="15.5"/>
  <cols>
    <col min="1" max="1" width="36.08203125" style="127" customWidth="1"/>
    <col min="2" max="7" width="11.75" style="127" customWidth="1"/>
    <col min="8" max="9" width="11" style="127"/>
    <col min="10" max="14" width="11.75" style="127" customWidth="1"/>
    <col min="15" max="15" width="11.75" style="151" customWidth="1"/>
    <col min="20" max="16384" width="11" style="6"/>
  </cols>
  <sheetData>
    <row r="1" spans="1:16" customFormat="1" ht="47.15" customHeight="1">
      <c r="A1" s="119" t="s">
        <v>276</v>
      </c>
      <c r="B1" s="51"/>
      <c r="C1" s="51"/>
      <c r="D1" s="51"/>
      <c r="E1" s="51"/>
      <c r="F1" s="51"/>
      <c r="G1" s="51"/>
      <c r="H1" s="73"/>
      <c r="I1" s="73"/>
      <c r="J1" s="51"/>
      <c r="K1" s="51"/>
      <c r="L1" s="51"/>
      <c r="M1" s="51"/>
      <c r="N1" s="51"/>
      <c r="O1" s="149"/>
    </row>
    <row r="2" spans="1:16" customFormat="1" ht="27" customHeight="1">
      <c r="A2" s="120" t="s">
        <v>283</v>
      </c>
      <c r="B2" s="51"/>
      <c r="C2" s="51"/>
      <c r="D2" s="51"/>
      <c r="E2" s="51"/>
      <c r="F2" s="51"/>
      <c r="G2" s="51"/>
      <c r="H2" s="73"/>
      <c r="I2" s="73"/>
      <c r="J2" s="51"/>
      <c r="K2" s="51"/>
      <c r="L2" s="51"/>
      <c r="M2" s="51"/>
      <c r="N2" s="51"/>
      <c r="O2" s="149"/>
    </row>
    <row r="3" spans="1:16">
      <c r="A3" s="121" t="s">
        <v>296</v>
      </c>
      <c r="B3" s="122">
        <v>2019</v>
      </c>
      <c r="C3" s="122">
        <v>2020</v>
      </c>
      <c r="D3" s="122">
        <v>2021</v>
      </c>
      <c r="E3" s="122">
        <v>2022</v>
      </c>
      <c r="F3" s="123">
        <v>2023</v>
      </c>
      <c r="G3" s="123">
        <v>2024</v>
      </c>
      <c r="H3" s="123">
        <v>2025</v>
      </c>
      <c r="I3" s="123"/>
      <c r="J3" s="123" t="s">
        <v>300</v>
      </c>
      <c r="K3" s="123" t="s">
        <v>299</v>
      </c>
      <c r="L3" s="123"/>
      <c r="M3" s="123" t="s">
        <v>322</v>
      </c>
      <c r="N3" s="123" t="s">
        <v>323</v>
      </c>
      <c r="O3" s="123" t="s">
        <v>396</v>
      </c>
      <c r="P3" s="123" t="s">
        <v>598</v>
      </c>
    </row>
    <row r="4" spans="1:16" ht="31">
      <c r="A4" s="150" t="s">
        <v>123</v>
      </c>
      <c r="B4" s="58"/>
      <c r="C4" s="58"/>
      <c r="D4" s="58"/>
      <c r="E4" s="58"/>
      <c r="F4" s="58"/>
      <c r="G4" s="58"/>
      <c r="H4" s="151"/>
      <c r="I4" s="151"/>
      <c r="J4" s="58"/>
      <c r="K4" s="58"/>
      <c r="L4" s="58"/>
      <c r="M4" s="58"/>
      <c r="N4" s="58"/>
    </row>
    <row r="5" spans="1:16" ht="31">
      <c r="A5" s="152" t="s">
        <v>305</v>
      </c>
      <c r="B5" s="131">
        <v>4292172</v>
      </c>
      <c r="C5" s="131">
        <v>8820291</v>
      </c>
      <c r="D5" s="131">
        <v>12815055</v>
      </c>
      <c r="E5" s="131">
        <v>13194521</v>
      </c>
      <c r="F5" s="131">
        <v>15140348</v>
      </c>
      <c r="G5" s="131">
        <v>20775750</v>
      </c>
      <c r="H5" s="58">
        <v>36391475</v>
      </c>
      <c r="I5" s="58"/>
      <c r="J5" s="153">
        <v>2112966</v>
      </c>
      <c r="K5" s="131">
        <v>2263454</v>
      </c>
      <c r="L5" s="131"/>
      <c r="M5" s="131">
        <v>5434825</v>
      </c>
      <c r="N5" s="131">
        <v>6858838</v>
      </c>
      <c r="O5" s="58">
        <v>12633642</v>
      </c>
      <c r="P5" s="58">
        <v>21653442</v>
      </c>
    </row>
    <row r="6" spans="1:16" ht="31">
      <c r="A6" s="152" t="s">
        <v>118</v>
      </c>
      <c r="B6" s="131" t="s">
        <v>6</v>
      </c>
      <c r="C6" s="131" t="s">
        <v>6</v>
      </c>
      <c r="D6" s="131" t="s">
        <v>6</v>
      </c>
      <c r="E6" s="131" t="s">
        <v>6</v>
      </c>
      <c r="F6" s="131">
        <v>119063</v>
      </c>
      <c r="G6" s="131">
        <v>100825</v>
      </c>
      <c r="H6" s="58">
        <v>254994</v>
      </c>
      <c r="I6" s="58"/>
      <c r="J6" s="131">
        <v>44371</v>
      </c>
      <c r="K6" s="131">
        <v>28016</v>
      </c>
      <c r="L6" s="131"/>
      <c r="M6" s="131">
        <v>77003</v>
      </c>
      <c r="N6" s="131">
        <v>62208</v>
      </c>
      <c r="O6" s="58">
        <v>105828</v>
      </c>
      <c r="P6" s="58">
        <v>98795</v>
      </c>
    </row>
    <row r="7" spans="1:16" ht="31">
      <c r="A7" s="152" t="s">
        <v>119</v>
      </c>
      <c r="B7" s="131">
        <v>136039</v>
      </c>
      <c r="C7" s="131">
        <v>141165</v>
      </c>
      <c r="D7" s="131">
        <v>64035</v>
      </c>
      <c r="E7" s="131">
        <v>40237</v>
      </c>
      <c r="F7" s="131">
        <v>37214</v>
      </c>
      <c r="G7" s="131">
        <v>32826</v>
      </c>
      <c r="H7" s="58">
        <v>22200</v>
      </c>
      <c r="I7" s="58"/>
      <c r="J7" s="131">
        <v>4416</v>
      </c>
      <c r="K7" s="131">
        <v>13194</v>
      </c>
      <c r="L7" s="131"/>
      <c r="M7" s="131">
        <v>7492</v>
      </c>
      <c r="N7" s="131">
        <v>21125</v>
      </c>
      <c r="O7" s="58">
        <v>15359</v>
      </c>
      <c r="P7" s="58">
        <v>11631</v>
      </c>
    </row>
    <row r="8" spans="1:16">
      <c r="A8" s="150" t="s">
        <v>120</v>
      </c>
      <c r="B8" s="131"/>
      <c r="C8" s="131"/>
      <c r="D8" s="131"/>
      <c r="E8" s="131"/>
      <c r="F8" s="131"/>
      <c r="G8" s="131"/>
      <c r="H8" s="58"/>
      <c r="I8" s="58"/>
      <c r="J8" s="131"/>
      <c r="K8" s="131"/>
      <c r="M8" s="131"/>
      <c r="N8" s="131"/>
      <c r="O8" s="58"/>
      <c r="P8" s="58"/>
    </row>
    <row r="9" spans="1:16" ht="31">
      <c r="A9" s="152" t="s">
        <v>124</v>
      </c>
      <c r="B9" s="131">
        <v>756967</v>
      </c>
      <c r="C9" s="131">
        <v>572926</v>
      </c>
      <c r="D9" s="131">
        <v>231417</v>
      </c>
      <c r="E9" s="131">
        <v>47369</v>
      </c>
      <c r="F9" s="131">
        <v>175541</v>
      </c>
      <c r="G9" s="131">
        <v>28511</v>
      </c>
      <c r="H9" s="58">
        <v>44675</v>
      </c>
      <c r="J9" s="131">
        <v>53077</v>
      </c>
      <c r="K9" s="131">
        <v>547</v>
      </c>
      <c r="M9" s="131">
        <v>168345</v>
      </c>
      <c r="N9" s="131">
        <v>547</v>
      </c>
      <c r="O9" s="58">
        <v>39651</v>
      </c>
      <c r="P9" s="58">
        <v>219129</v>
      </c>
    </row>
    <row r="10" spans="1:16">
      <c r="A10" s="150" t="s">
        <v>121</v>
      </c>
      <c r="B10" s="131">
        <v>17521</v>
      </c>
      <c r="C10" s="131">
        <v>45059</v>
      </c>
      <c r="D10" s="131">
        <v>121320</v>
      </c>
      <c r="E10" s="131">
        <v>197485</v>
      </c>
      <c r="F10" s="131">
        <v>369863</v>
      </c>
      <c r="G10" s="131">
        <v>510607</v>
      </c>
      <c r="H10" s="58">
        <v>860691</v>
      </c>
      <c r="J10" s="131">
        <v>63628</v>
      </c>
      <c r="K10" s="131">
        <v>105527</v>
      </c>
      <c r="M10" s="131">
        <v>153887</v>
      </c>
      <c r="N10" s="131">
        <v>191548</v>
      </c>
      <c r="O10" s="58">
        <v>180209</v>
      </c>
      <c r="P10" s="58">
        <v>813826</v>
      </c>
    </row>
    <row r="11" spans="1:16">
      <c r="A11" s="154" t="s">
        <v>122</v>
      </c>
      <c r="B11" s="155">
        <f t="shared" ref="B11:E11" si="0">SUM(B5,B6,B7,B9,B10)</f>
        <v>5202699</v>
      </c>
      <c r="C11" s="155">
        <f>SUM(C5,C6,C7,C9,C10)</f>
        <v>9579441</v>
      </c>
      <c r="D11" s="155">
        <f>SUM(D5,D6,D7,D9,D10)</f>
        <v>13231827</v>
      </c>
      <c r="E11" s="155">
        <f t="shared" si="0"/>
        <v>13479612</v>
      </c>
      <c r="F11" s="155">
        <f>SUM(F5,F6,F7,F9,F10)</f>
        <v>15842029</v>
      </c>
      <c r="G11" s="155">
        <v>21448519</v>
      </c>
      <c r="H11" s="155">
        <f>SUM(H5,H6,H7,H9,H10)</f>
        <v>37574035</v>
      </c>
      <c r="J11" s="155">
        <f>SUM(J5,J6,J7,J9,J10)</f>
        <v>2278458</v>
      </c>
      <c r="K11" s="155">
        <f>SUM(K5,K6,K7,K9,K10)</f>
        <v>2410738</v>
      </c>
      <c r="M11" s="155">
        <f>SUM(M5:M10)</f>
        <v>5841552</v>
      </c>
      <c r="N11" s="155">
        <f>SUM(N5:N10)</f>
        <v>7134266</v>
      </c>
      <c r="O11" s="155">
        <v>12974689</v>
      </c>
      <c r="P11" s="155">
        <v>22796823</v>
      </c>
    </row>
  </sheetData>
  <hyperlinks>
    <hyperlink ref="A1" location="'Титульный лист'!A1" display="← Обратно к содержанию" xr:uid="{00000000-0004-0000-05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9"/>
  <sheetViews>
    <sheetView showGridLines="0" zoomScale="80" zoomScaleNormal="80" workbookViewId="0">
      <pane xSplit="1" ySplit="3" topLeftCell="B4" activePane="bottomRight" state="frozen"/>
      <selection activeCell="D40" sqref="D40"/>
      <selection pane="topRight" activeCell="D40" sqref="D40"/>
      <selection pane="bottomLeft" activeCell="D40" sqref="D40"/>
      <selection pane="bottomRight" activeCell="J22" sqref="J22"/>
    </sheetView>
  </sheetViews>
  <sheetFormatPr defaultColWidth="11" defaultRowHeight="15.5"/>
  <cols>
    <col min="1" max="1" width="48.5" style="159" customWidth="1"/>
    <col min="2" max="7" width="11.75" style="159" customWidth="1"/>
    <col min="8" max="8" width="12.25" style="127" customWidth="1"/>
    <col min="9" max="14" width="11.75" style="159" customWidth="1"/>
    <col min="15" max="15" width="11" style="127"/>
    <col min="17" max="16384" width="11" style="6"/>
  </cols>
  <sheetData>
    <row r="1" spans="1:16" customFormat="1" ht="42.75" customHeight="1">
      <c r="A1" s="119" t="s">
        <v>276</v>
      </c>
      <c r="B1" s="51"/>
      <c r="C1" s="51"/>
      <c r="D1" s="51"/>
      <c r="E1" s="51"/>
      <c r="F1" s="51"/>
      <c r="G1" s="51"/>
      <c r="H1" s="73"/>
      <c r="I1" s="51"/>
      <c r="J1" s="51"/>
      <c r="K1" s="51"/>
      <c r="L1" s="51"/>
      <c r="M1" s="51"/>
      <c r="N1" s="51"/>
      <c r="O1" s="73"/>
    </row>
    <row r="2" spans="1:16" customFormat="1" ht="27" customHeight="1">
      <c r="A2" s="120" t="s">
        <v>284</v>
      </c>
      <c r="B2" s="51"/>
      <c r="C2" s="51"/>
      <c r="D2" s="51"/>
      <c r="E2" s="51"/>
      <c r="F2" s="51"/>
      <c r="G2" s="51"/>
      <c r="H2" s="73"/>
      <c r="I2" s="51"/>
      <c r="J2" s="51"/>
      <c r="K2" s="51"/>
      <c r="L2" s="51"/>
      <c r="M2" s="51"/>
      <c r="N2" s="51"/>
      <c r="O2" s="73"/>
    </row>
    <row r="3" spans="1:16">
      <c r="A3" s="121" t="s">
        <v>296</v>
      </c>
      <c r="B3" s="122">
        <v>2019</v>
      </c>
      <c r="C3" s="122">
        <v>2020</v>
      </c>
      <c r="D3" s="122">
        <v>2021</v>
      </c>
      <c r="E3" s="122">
        <v>2022</v>
      </c>
      <c r="F3" s="123">
        <v>2023</v>
      </c>
      <c r="G3" s="123">
        <v>2024</v>
      </c>
      <c r="H3" s="156">
        <v>2025</v>
      </c>
      <c r="I3" s="122"/>
      <c r="J3" s="123" t="s">
        <v>300</v>
      </c>
      <c r="K3" s="123" t="s">
        <v>299</v>
      </c>
      <c r="L3" s="123"/>
      <c r="M3" s="123" t="s">
        <v>322</v>
      </c>
      <c r="N3" s="123" t="s">
        <v>323</v>
      </c>
      <c r="O3" s="123" t="s">
        <v>396</v>
      </c>
      <c r="P3" s="123" t="s">
        <v>598</v>
      </c>
    </row>
    <row r="4" spans="1:16" ht="31">
      <c r="A4" s="139" t="s">
        <v>206</v>
      </c>
      <c r="B4" s="157">
        <v>1084344</v>
      </c>
      <c r="C4" s="157">
        <v>2130981</v>
      </c>
      <c r="D4" s="157">
        <v>3951579</v>
      </c>
      <c r="E4" s="157">
        <v>4061009</v>
      </c>
      <c r="F4" s="157">
        <v>2675527</v>
      </c>
      <c r="G4" s="157">
        <v>3814717</v>
      </c>
      <c r="H4" s="158">
        <v>8464366</v>
      </c>
      <c r="I4" s="157"/>
      <c r="J4" s="157">
        <v>407250</v>
      </c>
      <c r="K4" s="157">
        <v>643390</v>
      </c>
      <c r="L4" s="157"/>
      <c r="M4" s="157">
        <v>770315</v>
      </c>
      <c r="N4" s="157">
        <v>1495226</v>
      </c>
      <c r="O4" s="158">
        <v>3368531</v>
      </c>
      <c r="P4" s="157">
        <v>6409844</v>
      </c>
    </row>
    <row r="5" spans="1:16">
      <c r="A5" s="139" t="s">
        <v>126</v>
      </c>
      <c r="B5" s="157">
        <v>267248</v>
      </c>
      <c r="C5" s="157">
        <v>358313</v>
      </c>
      <c r="D5" s="157">
        <v>547592</v>
      </c>
      <c r="E5" s="157">
        <v>790788</v>
      </c>
      <c r="F5" s="157">
        <v>997752</v>
      </c>
      <c r="G5" s="157">
        <v>1339955</v>
      </c>
      <c r="H5" s="158">
        <v>1976418</v>
      </c>
      <c r="I5" s="157"/>
      <c r="J5" s="157">
        <v>233976</v>
      </c>
      <c r="K5" s="157">
        <v>293444</v>
      </c>
      <c r="L5" s="157"/>
      <c r="M5" s="157">
        <v>449515</v>
      </c>
      <c r="N5" s="157">
        <v>613001</v>
      </c>
      <c r="O5" s="158">
        <v>932560</v>
      </c>
      <c r="P5" s="157">
        <v>1388924</v>
      </c>
    </row>
    <row r="6" spans="1:16" ht="31">
      <c r="A6" s="139" t="s">
        <v>623</v>
      </c>
      <c r="B6" s="157">
        <v>67865</v>
      </c>
      <c r="C6" s="157">
        <v>97171</v>
      </c>
      <c r="D6" s="157">
        <v>123226</v>
      </c>
      <c r="E6" s="157">
        <v>167189</v>
      </c>
      <c r="F6" s="157">
        <v>323289</v>
      </c>
      <c r="G6" s="157">
        <v>358461</v>
      </c>
      <c r="H6" s="158">
        <v>365337</v>
      </c>
      <c r="I6" s="157"/>
      <c r="J6" s="157">
        <v>54467</v>
      </c>
      <c r="K6" s="157">
        <v>75214</v>
      </c>
      <c r="L6" s="157"/>
      <c r="M6" s="157">
        <v>134964</v>
      </c>
      <c r="N6" s="157">
        <v>164907</v>
      </c>
      <c r="O6" s="158">
        <v>187310</v>
      </c>
      <c r="P6" s="157">
        <v>219762</v>
      </c>
    </row>
    <row r="7" spans="1:16">
      <c r="A7" s="139" t="s">
        <v>129</v>
      </c>
      <c r="B7" s="157"/>
      <c r="C7" s="157"/>
      <c r="D7" s="157">
        <v>28927</v>
      </c>
      <c r="E7" s="157">
        <v>153723</v>
      </c>
      <c r="F7" s="157">
        <v>235088</v>
      </c>
      <c r="G7" s="157">
        <v>291383</v>
      </c>
      <c r="H7" s="158">
        <v>384158</v>
      </c>
      <c r="I7" s="157"/>
      <c r="J7" s="157">
        <v>59295</v>
      </c>
      <c r="K7" s="157">
        <v>61003</v>
      </c>
      <c r="L7" s="157"/>
      <c r="M7" s="157">
        <v>112168</v>
      </c>
      <c r="N7" s="157">
        <v>128192</v>
      </c>
      <c r="O7" s="158">
        <v>155977</v>
      </c>
      <c r="P7" s="157">
        <v>219234</v>
      </c>
    </row>
    <row r="8" spans="1:16">
      <c r="A8" s="118" t="s">
        <v>207</v>
      </c>
      <c r="B8" s="157">
        <v>745910</v>
      </c>
      <c r="C8" s="157">
        <v>625628</v>
      </c>
      <c r="D8" s="157">
        <v>172769</v>
      </c>
      <c r="E8" s="157">
        <v>55696</v>
      </c>
      <c r="F8" s="157">
        <v>164371</v>
      </c>
      <c r="G8" s="157">
        <v>17350</v>
      </c>
      <c r="H8" s="158">
        <v>12117</v>
      </c>
      <c r="I8" s="157"/>
      <c r="J8" s="157">
        <v>47412</v>
      </c>
      <c r="K8" s="157">
        <v>622</v>
      </c>
      <c r="L8" s="157"/>
      <c r="M8" s="157">
        <v>156746</v>
      </c>
      <c r="N8" s="157">
        <v>622</v>
      </c>
      <c r="O8" s="158">
        <v>9605</v>
      </c>
      <c r="P8" s="157">
        <v>92600</v>
      </c>
    </row>
    <row r="9" spans="1:16">
      <c r="A9" s="139" t="s">
        <v>208</v>
      </c>
      <c r="B9" s="157">
        <v>104900</v>
      </c>
      <c r="C9" s="157">
        <v>53242</v>
      </c>
      <c r="D9" s="157">
        <v>81439</v>
      </c>
      <c r="E9" s="157">
        <v>146779</v>
      </c>
      <c r="F9" s="157">
        <v>130328</v>
      </c>
      <c r="G9" s="157">
        <v>903033</v>
      </c>
      <c r="H9" s="158">
        <v>2246681</v>
      </c>
      <c r="I9" s="157"/>
      <c r="J9" s="157">
        <v>769</v>
      </c>
      <c r="K9" s="157">
        <v>84195</v>
      </c>
      <c r="L9" s="157"/>
      <c r="M9" s="157">
        <v>1870</v>
      </c>
      <c r="N9" s="157">
        <v>240015</v>
      </c>
      <c r="O9" s="158">
        <v>1067098</v>
      </c>
      <c r="P9" s="157">
        <v>1098301</v>
      </c>
    </row>
    <row r="10" spans="1:16">
      <c r="A10" s="139" t="s">
        <v>209</v>
      </c>
      <c r="B10" s="157">
        <v>89427</v>
      </c>
      <c r="C10" s="157">
        <v>65073</v>
      </c>
      <c r="D10" s="157">
        <v>48022</v>
      </c>
      <c r="E10" s="157">
        <v>54020</v>
      </c>
      <c r="F10" s="157">
        <v>86184</v>
      </c>
      <c r="G10" s="157">
        <v>94574</v>
      </c>
      <c r="H10" s="158">
        <v>141067</v>
      </c>
      <c r="I10" s="157"/>
      <c r="J10" s="157">
        <v>16458</v>
      </c>
      <c r="K10" s="157">
        <v>16803</v>
      </c>
      <c r="L10" s="157"/>
      <c r="M10" s="157">
        <v>36831</v>
      </c>
      <c r="N10" s="157">
        <v>41032</v>
      </c>
      <c r="O10" s="158">
        <v>57781</v>
      </c>
      <c r="P10" s="157">
        <v>95572</v>
      </c>
    </row>
    <row r="11" spans="1:16">
      <c r="A11" s="139" t="s">
        <v>210</v>
      </c>
      <c r="B11" s="157">
        <v>42535</v>
      </c>
      <c r="C11" s="157">
        <v>38251</v>
      </c>
      <c r="D11" s="157">
        <v>46865</v>
      </c>
      <c r="E11" s="157">
        <v>55991</v>
      </c>
      <c r="F11" s="157">
        <v>74932</v>
      </c>
      <c r="G11" s="157">
        <v>71918</v>
      </c>
      <c r="H11" s="158">
        <v>175973</v>
      </c>
      <c r="I11" s="157"/>
      <c r="J11" s="157">
        <v>17688</v>
      </c>
      <c r="K11" s="157">
        <v>10368</v>
      </c>
      <c r="M11" s="157">
        <v>41181</v>
      </c>
      <c r="N11" s="157">
        <v>24343</v>
      </c>
      <c r="O11" s="158">
        <v>80121</v>
      </c>
      <c r="P11" s="157">
        <v>120544</v>
      </c>
    </row>
    <row r="12" spans="1:16">
      <c r="A12" s="118" t="s">
        <v>624</v>
      </c>
      <c r="B12" s="157"/>
      <c r="C12" s="157"/>
      <c r="D12" s="157">
        <v>33833</v>
      </c>
      <c r="E12" s="157">
        <v>111232</v>
      </c>
      <c r="F12" s="157">
        <v>19841</v>
      </c>
      <c r="G12" s="157">
        <v>38150</v>
      </c>
      <c r="H12" s="158">
        <v>381531</v>
      </c>
      <c r="J12" s="160">
        <v>684</v>
      </c>
      <c r="K12" s="157">
        <v>961</v>
      </c>
      <c r="M12" s="157">
        <v>10648</v>
      </c>
      <c r="N12" s="157">
        <v>19585</v>
      </c>
      <c r="O12" s="158">
        <v>299474</v>
      </c>
      <c r="P12" s="157">
        <v>91386</v>
      </c>
    </row>
    <row r="13" spans="1:16">
      <c r="A13" s="139" t="s">
        <v>147</v>
      </c>
      <c r="B13" s="157">
        <v>25025</v>
      </c>
      <c r="C13" s="157">
        <v>22235</v>
      </c>
      <c r="D13" s="157">
        <v>42471</v>
      </c>
      <c r="E13" s="157">
        <v>43194</v>
      </c>
      <c r="F13" s="157">
        <v>182849</v>
      </c>
      <c r="G13" s="157">
        <v>216075</v>
      </c>
      <c r="H13" s="158">
        <v>404984</v>
      </c>
      <c r="J13" s="157">
        <v>31285</v>
      </c>
      <c r="K13" s="157">
        <v>63047</v>
      </c>
      <c r="M13" s="157">
        <v>78867</v>
      </c>
      <c r="N13" s="157">
        <v>105020</v>
      </c>
      <c r="O13" s="158">
        <v>125916</v>
      </c>
      <c r="P13" s="157">
        <v>258738</v>
      </c>
    </row>
    <row r="14" spans="1:16" ht="31">
      <c r="A14" s="139" t="s">
        <v>211</v>
      </c>
      <c r="B14" s="157">
        <v>23295</v>
      </c>
      <c r="C14" s="157">
        <v>48659</v>
      </c>
      <c r="D14" s="157">
        <v>57343</v>
      </c>
      <c r="E14" s="157">
        <v>259167</v>
      </c>
      <c r="F14" s="157">
        <v>209425</v>
      </c>
      <c r="G14" s="157">
        <v>473130</v>
      </c>
      <c r="H14" s="158">
        <v>398558</v>
      </c>
      <c r="J14" s="157">
        <v>288312</v>
      </c>
      <c r="K14" s="157">
        <v>80142</v>
      </c>
      <c r="M14" s="157">
        <v>319467</v>
      </c>
      <c r="N14" s="157">
        <v>77025</v>
      </c>
      <c r="O14" s="158">
        <v>124980</v>
      </c>
      <c r="P14" s="157">
        <v>552059</v>
      </c>
    </row>
    <row r="15" spans="1:16" ht="31">
      <c r="A15" s="139" t="s">
        <v>212</v>
      </c>
      <c r="B15" s="157">
        <v>-29003</v>
      </c>
      <c r="C15" s="157">
        <v>-135388</v>
      </c>
      <c r="D15" s="157">
        <v>-455249</v>
      </c>
      <c r="E15" s="157">
        <v>-1943025</v>
      </c>
      <c r="F15" s="157">
        <v>708282</v>
      </c>
      <c r="G15" s="157">
        <v>-372310</v>
      </c>
      <c r="H15" s="157">
        <v>-2799444</v>
      </c>
      <c r="J15" s="157">
        <v>303924</v>
      </c>
      <c r="K15" s="157">
        <v>-39910</v>
      </c>
      <c r="M15" s="157">
        <v>848772</v>
      </c>
      <c r="N15" s="157">
        <v>66452</v>
      </c>
      <c r="O15" s="157">
        <v>-1402526</v>
      </c>
      <c r="P15" s="157">
        <v>-2985145</v>
      </c>
    </row>
    <row r="16" spans="1:16">
      <c r="A16" s="140" t="s">
        <v>213</v>
      </c>
      <c r="B16" s="161">
        <v>2421546</v>
      </c>
      <c r="C16" s="161">
        <v>3304165</v>
      </c>
      <c r="D16" s="161">
        <v>4678817</v>
      </c>
      <c r="E16" s="161">
        <v>3955763</v>
      </c>
      <c r="F16" s="161">
        <v>5807868</v>
      </c>
      <c r="G16" s="161">
        <v>7246436</v>
      </c>
      <c r="H16" s="161">
        <v>12151746</v>
      </c>
      <c r="J16" s="161">
        <v>1461520</v>
      </c>
      <c r="K16" s="161">
        <v>1289279</v>
      </c>
      <c r="M16" s="161">
        <v>2961344</v>
      </c>
      <c r="N16" s="161">
        <v>2975420</v>
      </c>
      <c r="O16" s="161">
        <v>5006827</v>
      </c>
      <c r="P16" s="161">
        <v>7561819</v>
      </c>
    </row>
    <row r="17" spans="7:15">
      <c r="G17" s="160"/>
      <c r="H17" s="162"/>
      <c r="O17" s="158"/>
    </row>
    <row r="19" spans="7:15">
      <c r="O19" s="158"/>
    </row>
    <row r="20" spans="7:15">
      <c r="O20" s="158"/>
    </row>
    <row r="21" spans="7:15">
      <c r="O21" s="158"/>
    </row>
    <row r="22" spans="7:15">
      <c r="O22" s="158"/>
    </row>
    <row r="23" spans="7:15">
      <c r="O23" s="158"/>
    </row>
    <row r="24" spans="7:15">
      <c r="O24" s="158"/>
    </row>
    <row r="25" spans="7:15">
      <c r="O25" s="158"/>
    </row>
    <row r="26" spans="7:15">
      <c r="O26" s="158"/>
    </row>
    <row r="27" spans="7:15">
      <c r="O27" s="158"/>
    </row>
    <row r="28" spans="7:15">
      <c r="O28" s="158"/>
    </row>
    <row r="29" spans="7:15">
      <c r="O29" s="158"/>
    </row>
  </sheetData>
  <hyperlinks>
    <hyperlink ref="A1" location="'Титульный лист'!A1" display="← Обратно к содержанию" xr:uid="{00000000-0004-0000-06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3"/>
  <sheetViews>
    <sheetView showGridLines="0" zoomScale="80" zoomScaleNormal="80" workbookViewId="0">
      <pane xSplit="1" ySplit="3" topLeftCell="B4" activePane="bottomRight" state="frozen"/>
      <selection activeCell="D40" sqref="D40"/>
      <selection pane="topRight" activeCell="D40" sqref="D40"/>
      <selection pane="bottomLeft" activeCell="D40" sqref="D40"/>
      <selection pane="bottomRight" activeCell="H14" sqref="H14"/>
    </sheetView>
  </sheetViews>
  <sheetFormatPr defaultColWidth="11" defaultRowHeight="15.5"/>
  <cols>
    <col min="1" max="1" width="42" style="159" customWidth="1"/>
    <col min="2" max="7" width="11.75" style="159" customWidth="1"/>
    <col min="8" max="9" width="11" style="127"/>
    <col min="10" max="12" width="11.75" style="159" customWidth="1"/>
    <col min="14" max="16384" width="11" style="6"/>
  </cols>
  <sheetData>
    <row r="1" spans="1:13" customFormat="1" ht="46.5" customHeight="1">
      <c r="A1" s="119" t="s">
        <v>276</v>
      </c>
      <c r="B1" s="51"/>
      <c r="C1" s="51"/>
      <c r="D1" s="51"/>
      <c r="E1" s="51"/>
      <c r="F1" s="51"/>
      <c r="G1" s="51"/>
      <c r="H1" s="73"/>
      <c r="I1" s="73"/>
      <c r="J1" s="51"/>
      <c r="K1" s="51"/>
      <c r="L1" s="51"/>
    </row>
    <row r="2" spans="1:13" customFormat="1" ht="27" customHeight="1">
      <c r="A2" s="120" t="s">
        <v>285</v>
      </c>
      <c r="B2" s="51"/>
      <c r="C2" s="51"/>
      <c r="D2" s="51"/>
      <c r="E2" s="51"/>
      <c r="F2" s="51"/>
      <c r="G2" s="51"/>
      <c r="H2" s="73"/>
      <c r="I2" s="73"/>
      <c r="J2" s="51"/>
      <c r="K2" s="51"/>
      <c r="L2" s="51"/>
    </row>
    <row r="3" spans="1:13">
      <c r="A3" s="121" t="s">
        <v>296</v>
      </c>
      <c r="B3" s="122">
        <v>2019</v>
      </c>
      <c r="C3" s="122">
        <v>2020</v>
      </c>
      <c r="D3" s="122">
        <v>2021</v>
      </c>
      <c r="E3" s="122">
        <v>2022</v>
      </c>
      <c r="F3" s="122">
        <v>2023</v>
      </c>
      <c r="G3" s="122">
        <v>2024</v>
      </c>
      <c r="H3" s="271">
        <v>2025</v>
      </c>
      <c r="I3" s="122"/>
      <c r="J3" s="122" t="s">
        <v>322</v>
      </c>
      <c r="K3" s="122" t="s">
        <v>323</v>
      </c>
      <c r="L3" s="122" t="s">
        <v>396</v>
      </c>
      <c r="M3" s="122" t="s">
        <v>598</v>
      </c>
    </row>
    <row r="4" spans="1:13">
      <c r="A4" s="117" t="s">
        <v>125</v>
      </c>
      <c r="B4" s="72">
        <v>147314</v>
      </c>
      <c r="C4" s="72">
        <v>147330</v>
      </c>
      <c r="D4" s="84">
        <v>390606</v>
      </c>
      <c r="E4" s="84">
        <v>907225</v>
      </c>
      <c r="F4" s="84">
        <v>889824</v>
      </c>
      <c r="G4" s="84">
        <v>2245549</v>
      </c>
      <c r="H4" s="84">
        <v>4221589</v>
      </c>
      <c r="I4" s="84"/>
      <c r="J4" s="84">
        <v>524308</v>
      </c>
      <c r="K4" s="84">
        <v>878743</v>
      </c>
      <c r="L4" s="163">
        <v>1556790</v>
      </c>
      <c r="M4" s="84">
        <v>3519856</v>
      </c>
    </row>
    <row r="5" spans="1:13" ht="31">
      <c r="A5" s="118" t="s">
        <v>336</v>
      </c>
      <c r="B5" s="84" t="s">
        <v>6</v>
      </c>
      <c r="C5" s="84" t="s">
        <v>6</v>
      </c>
      <c r="D5" s="84" t="s">
        <v>6</v>
      </c>
      <c r="E5" s="84" t="s">
        <v>6</v>
      </c>
      <c r="F5" s="84" t="s">
        <v>6</v>
      </c>
      <c r="G5" s="84">
        <v>324385</v>
      </c>
      <c r="H5" s="84" t="s">
        <v>6</v>
      </c>
      <c r="I5" s="84"/>
      <c r="J5" s="84" t="s">
        <v>6</v>
      </c>
      <c r="K5" s="84">
        <v>246420</v>
      </c>
      <c r="L5" s="158" t="s">
        <v>6</v>
      </c>
      <c r="M5" s="158" t="s">
        <v>6</v>
      </c>
    </row>
    <row r="6" spans="1:13" ht="46.5">
      <c r="A6" s="118" t="s">
        <v>409</v>
      </c>
      <c r="B6" s="72">
        <v>25939</v>
      </c>
      <c r="C6" s="72">
        <v>139162</v>
      </c>
      <c r="D6" s="84">
        <v>1007469</v>
      </c>
      <c r="E6" s="84">
        <v>287043</v>
      </c>
      <c r="F6" s="84">
        <v>769789</v>
      </c>
      <c r="G6" s="84">
        <v>589772</v>
      </c>
      <c r="H6" s="84">
        <v>-197129</v>
      </c>
      <c r="J6" s="84">
        <v>-46550</v>
      </c>
      <c r="K6" s="84">
        <v>-45032</v>
      </c>
      <c r="L6" s="158" t="s">
        <v>6</v>
      </c>
      <c r="M6" s="158" t="s">
        <v>6</v>
      </c>
    </row>
    <row r="7" spans="1:13">
      <c r="A7" s="117" t="s">
        <v>126</v>
      </c>
      <c r="B7" s="72">
        <v>414912</v>
      </c>
      <c r="C7" s="72">
        <v>583753</v>
      </c>
      <c r="D7" s="84">
        <v>573690</v>
      </c>
      <c r="E7" s="84">
        <v>646812</v>
      </c>
      <c r="F7" s="84">
        <v>711468</v>
      </c>
      <c r="G7" s="84">
        <v>1034734</v>
      </c>
      <c r="H7" s="84">
        <v>1899743</v>
      </c>
      <c r="J7" s="84">
        <v>304788</v>
      </c>
      <c r="K7" s="84">
        <v>382781</v>
      </c>
      <c r="L7" s="163">
        <v>810966</v>
      </c>
      <c r="M7" s="84">
        <v>1698568</v>
      </c>
    </row>
    <row r="8" spans="1:13">
      <c r="A8" s="117" t="s">
        <v>127</v>
      </c>
      <c r="B8" s="72">
        <v>70394</v>
      </c>
      <c r="C8" s="72">
        <v>64697</v>
      </c>
      <c r="D8" s="84">
        <v>41635</v>
      </c>
      <c r="E8" s="84">
        <v>74182</v>
      </c>
      <c r="F8" s="84">
        <v>56420</v>
      </c>
      <c r="G8" s="84">
        <v>80556</v>
      </c>
      <c r="H8" s="84">
        <v>112396</v>
      </c>
      <c r="J8" s="84">
        <v>27878</v>
      </c>
      <c r="K8" s="84">
        <v>41305</v>
      </c>
      <c r="L8" s="163">
        <v>36407</v>
      </c>
      <c r="M8" s="84">
        <v>58995</v>
      </c>
    </row>
    <row r="9" spans="1:13" ht="31">
      <c r="A9" s="117" t="s">
        <v>128</v>
      </c>
      <c r="B9" s="72">
        <v>21645</v>
      </c>
      <c r="C9" s="72">
        <v>22414</v>
      </c>
      <c r="D9" s="84">
        <v>27300</v>
      </c>
      <c r="E9" s="84">
        <v>33750</v>
      </c>
      <c r="F9" s="84">
        <v>34520</v>
      </c>
      <c r="G9" s="84">
        <v>64070</v>
      </c>
      <c r="H9" s="84">
        <v>140245</v>
      </c>
      <c r="J9" s="84">
        <v>16242</v>
      </c>
      <c r="K9" s="84">
        <v>26182</v>
      </c>
      <c r="L9" s="163">
        <v>55631</v>
      </c>
      <c r="M9" s="84">
        <v>112084</v>
      </c>
    </row>
    <row r="10" spans="1:13" ht="31">
      <c r="A10" s="117" t="s">
        <v>132</v>
      </c>
      <c r="B10" s="72">
        <v>29580</v>
      </c>
      <c r="C10" s="72">
        <v>14551</v>
      </c>
      <c r="D10" s="84">
        <v>22666</v>
      </c>
      <c r="E10" s="84">
        <v>22269</v>
      </c>
      <c r="F10" s="84">
        <v>32664</v>
      </c>
      <c r="G10" s="84">
        <v>68436</v>
      </c>
      <c r="H10" s="84">
        <v>126062</v>
      </c>
      <c r="J10" s="84">
        <v>9071</v>
      </c>
      <c r="K10" s="84">
        <v>22800</v>
      </c>
      <c r="L10" s="163">
        <v>38892</v>
      </c>
      <c r="M10" s="84">
        <v>137868</v>
      </c>
    </row>
    <row r="11" spans="1:13">
      <c r="A11" s="117" t="s">
        <v>59</v>
      </c>
      <c r="B11" s="72">
        <v>32737</v>
      </c>
      <c r="C11" s="72">
        <v>26663</v>
      </c>
      <c r="D11" s="84">
        <v>16392</v>
      </c>
      <c r="E11" s="84">
        <v>40320</v>
      </c>
      <c r="F11" s="84">
        <v>29091</v>
      </c>
      <c r="G11" s="84">
        <v>52146</v>
      </c>
      <c r="H11" s="84">
        <v>91877</v>
      </c>
      <c r="J11" s="84">
        <v>9919</v>
      </c>
      <c r="K11" s="84">
        <v>8746</v>
      </c>
      <c r="L11" s="163">
        <v>43858</v>
      </c>
      <c r="M11" s="84">
        <v>154998</v>
      </c>
    </row>
    <row r="12" spans="1:13">
      <c r="A12" s="144" t="s">
        <v>205</v>
      </c>
      <c r="B12" s="141">
        <v>742521</v>
      </c>
      <c r="C12" s="141">
        <v>998570</v>
      </c>
      <c r="D12" s="141">
        <v>2079758</v>
      </c>
      <c r="E12" s="141">
        <v>2011601</v>
      </c>
      <c r="F12" s="141">
        <v>2523776</v>
      </c>
      <c r="G12" s="141">
        <v>4459648</v>
      </c>
      <c r="H12" s="141">
        <v>6394783</v>
      </c>
      <c r="J12" s="141">
        <f>SUM(J4:J11)</f>
        <v>845656</v>
      </c>
      <c r="K12" s="141">
        <f>SUM(K4:K11)</f>
        <v>1561945</v>
      </c>
      <c r="L12" s="164">
        <v>2542544</v>
      </c>
      <c r="M12" s="164">
        <v>5682369</v>
      </c>
    </row>
    <row r="13" spans="1:13">
      <c r="G13" s="160"/>
      <c r="H13" s="153"/>
      <c r="L13" s="163"/>
    </row>
  </sheetData>
  <hyperlinks>
    <hyperlink ref="A1" location="'Титульный лист'!A1" display="← Обратно к содержанию" xr:uid="{00000000-0004-0000-07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5"/>
  <sheetViews>
    <sheetView showGridLines="0" zoomScale="80" zoomScaleNormal="80" workbookViewId="0">
      <pane xSplit="1" ySplit="3" topLeftCell="B4" activePane="bottomRight" state="frozen"/>
      <selection activeCell="D40" sqref="D40"/>
      <selection pane="topRight" activeCell="D40" sqref="D40"/>
      <selection pane="bottomLeft" activeCell="D40" sqref="D40"/>
      <selection pane="bottomRight" activeCell="N34" sqref="N34"/>
    </sheetView>
  </sheetViews>
  <sheetFormatPr defaultColWidth="11" defaultRowHeight="15.5"/>
  <cols>
    <col min="1" max="1" width="38.08203125" style="159" bestFit="1" customWidth="1"/>
    <col min="2" max="7" width="11.25" style="159" customWidth="1"/>
    <col min="8" max="9" width="11" style="73"/>
    <col min="10" max="11" width="11.25" style="159" customWidth="1"/>
    <col min="12" max="12" width="11.25" style="73" customWidth="1"/>
  </cols>
  <sheetData>
    <row r="1" spans="1:13" ht="46.5" customHeight="1">
      <c r="A1" s="119" t="s">
        <v>276</v>
      </c>
      <c r="B1" s="51"/>
      <c r="C1" s="51"/>
      <c r="D1" s="51"/>
      <c r="E1" s="51"/>
      <c r="F1" s="51"/>
      <c r="G1" s="51"/>
      <c r="J1" s="51"/>
      <c r="K1" s="51"/>
    </row>
    <row r="2" spans="1:13" ht="27" customHeight="1">
      <c r="A2" s="120" t="s">
        <v>286</v>
      </c>
      <c r="B2" s="51"/>
      <c r="C2" s="51"/>
      <c r="D2" s="51"/>
      <c r="E2" s="51"/>
      <c r="F2" s="51"/>
      <c r="G2" s="51"/>
      <c r="J2" s="51"/>
      <c r="K2" s="51"/>
    </row>
    <row r="3" spans="1:13" s="6" customFormat="1">
      <c r="A3" s="121" t="s">
        <v>296</v>
      </c>
      <c r="B3" s="122">
        <v>2019</v>
      </c>
      <c r="C3" s="122">
        <v>2020</v>
      </c>
      <c r="D3" s="122">
        <v>2021</v>
      </c>
      <c r="E3" s="122">
        <v>2022</v>
      </c>
      <c r="F3" s="122">
        <v>2023</v>
      </c>
      <c r="G3" s="122">
        <v>2024</v>
      </c>
      <c r="H3" s="156">
        <v>2025</v>
      </c>
      <c r="I3" s="156"/>
      <c r="J3" s="122" t="s">
        <v>322</v>
      </c>
      <c r="K3" s="122" t="s">
        <v>323</v>
      </c>
      <c r="L3" s="122" t="s">
        <v>396</v>
      </c>
      <c r="M3" s="122" t="s">
        <v>598</v>
      </c>
    </row>
    <row r="4" spans="1:13" ht="31">
      <c r="A4" s="117" t="s">
        <v>337</v>
      </c>
      <c r="B4" s="72">
        <v>537945</v>
      </c>
      <c r="C4" s="72">
        <v>903841</v>
      </c>
      <c r="D4" s="84">
        <v>1340669</v>
      </c>
      <c r="E4" s="84">
        <v>1571768</v>
      </c>
      <c r="F4" s="84">
        <v>1220950</v>
      </c>
      <c r="G4" s="84">
        <v>1570373</v>
      </c>
      <c r="H4" s="165">
        <v>3339805</v>
      </c>
      <c r="I4" s="165"/>
      <c r="J4" s="84">
        <v>522233</v>
      </c>
      <c r="K4" s="84">
        <v>613782</v>
      </c>
      <c r="L4" s="165">
        <v>1114899</v>
      </c>
      <c r="M4" s="165">
        <v>1698496</v>
      </c>
    </row>
    <row r="5" spans="1:13">
      <c r="A5" s="117" t="s">
        <v>129</v>
      </c>
      <c r="B5" s="72">
        <v>20786</v>
      </c>
      <c r="C5" s="72">
        <v>41681</v>
      </c>
      <c r="D5" s="84">
        <v>44816</v>
      </c>
      <c r="E5" s="84">
        <v>41005</v>
      </c>
      <c r="F5" s="84">
        <v>135056</v>
      </c>
      <c r="G5" s="84">
        <v>206688</v>
      </c>
      <c r="H5" s="165">
        <v>278940</v>
      </c>
      <c r="I5" s="165"/>
      <c r="J5" s="84">
        <v>59812</v>
      </c>
      <c r="K5" s="84">
        <v>104035</v>
      </c>
      <c r="L5" s="165">
        <v>167168</v>
      </c>
      <c r="M5" s="165">
        <v>144859</v>
      </c>
    </row>
    <row r="6" spans="1:13" ht="31">
      <c r="A6" s="117" t="s">
        <v>130</v>
      </c>
      <c r="B6" s="72">
        <v>80458</v>
      </c>
      <c r="C6" s="72">
        <v>85290</v>
      </c>
      <c r="D6" s="84">
        <v>102709</v>
      </c>
      <c r="E6" s="84">
        <v>111927</v>
      </c>
      <c r="F6" s="84">
        <v>130107</v>
      </c>
      <c r="G6" s="84">
        <v>197297</v>
      </c>
      <c r="H6" s="165">
        <v>336221</v>
      </c>
      <c r="I6" s="165"/>
      <c r="J6" s="84">
        <v>71595</v>
      </c>
      <c r="K6" s="84">
        <v>86376</v>
      </c>
      <c r="L6" s="165">
        <v>140672</v>
      </c>
      <c r="M6" s="165">
        <v>265387</v>
      </c>
    </row>
    <row r="7" spans="1:13">
      <c r="A7" s="117" t="s">
        <v>131</v>
      </c>
      <c r="B7" s="72">
        <v>21516</v>
      </c>
      <c r="C7" s="72">
        <v>63997</v>
      </c>
      <c r="D7" s="84">
        <v>65858</v>
      </c>
      <c r="E7" s="84">
        <v>158151</v>
      </c>
      <c r="F7" s="84">
        <v>127475</v>
      </c>
      <c r="G7" s="84">
        <v>179611</v>
      </c>
      <c r="H7" s="165">
        <v>296668</v>
      </c>
      <c r="I7" s="165"/>
      <c r="J7" s="84">
        <v>62507</v>
      </c>
      <c r="K7" s="84">
        <v>62719</v>
      </c>
      <c r="L7" s="165">
        <v>83704</v>
      </c>
      <c r="M7" s="165">
        <v>333155</v>
      </c>
    </row>
    <row r="8" spans="1:13">
      <c r="A8" s="117" t="s">
        <v>465</v>
      </c>
      <c r="B8" s="72"/>
      <c r="C8" s="72"/>
      <c r="D8" s="84"/>
      <c r="E8" s="84"/>
      <c r="F8" s="84"/>
      <c r="G8" s="84">
        <v>119977</v>
      </c>
      <c r="H8" s="165">
        <v>199317</v>
      </c>
      <c r="I8" s="165"/>
      <c r="J8" s="84"/>
      <c r="K8" s="84"/>
      <c r="L8" s="165" t="s">
        <v>6</v>
      </c>
      <c r="M8" s="165">
        <v>137238</v>
      </c>
    </row>
    <row r="9" spans="1:13" ht="31">
      <c r="A9" s="117" t="s">
        <v>336</v>
      </c>
      <c r="B9" s="84" t="s">
        <v>6</v>
      </c>
      <c r="C9" s="84" t="s">
        <v>6</v>
      </c>
      <c r="D9" s="84" t="s">
        <v>6</v>
      </c>
      <c r="E9" s="84" t="s">
        <v>6</v>
      </c>
      <c r="F9" s="84" t="s">
        <v>6</v>
      </c>
      <c r="G9" s="84">
        <v>103590</v>
      </c>
      <c r="H9" s="165" t="s">
        <v>6</v>
      </c>
      <c r="I9" s="165"/>
      <c r="J9" s="84" t="s">
        <v>6</v>
      </c>
      <c r="K9" s="84" t="s">
        <v>6</v>
      </c>
      <c r="L9" s="165" t="s">
        <v>6</v>
      </c>
      <c r="M9" s="165" t="s">
        <v>6</v>
      </c>
    </row>
    <row r="10" spans="1:13" ht="31">
      <c r="A10" s="117" t="s">
        <v>132</v>
      </c>
      <c r="B10" s="72">
        <v>31844</v>
      </c>
      <c r="C10" s="72">
        <v>18783</v>
      </c>
      <c r="D10" s="72">
        <v>38194</v>
      </c>
      <c r="E10" s="84">
        <v>34094</v>
      </c>
      <c r="F10" s="84">
        <v>34216</v>
      </c>
      <c r="G10" s="84">
        <v>39469</v>
      </c>
      <c r="H10" s="165">
        <v>45140</v>
      </c>
      <c r="I10" s="165"/>
      <c r="J10" s="84">
        <v>14294</v>
      </c>
      <c r="K10" s="84">
        <v>19053</v>
      </c>
      <c r="L10" s="165">
        <v>15948</v>
      </c>
      <c r="M10" s="165">
        <v>76379</v>
      </c>
    </row>
    <row r="11" spans="1:13">
      <c r="A11" s="117" t="s">
        <v>133</v>
      </c>
      <c r="B11" s="72">
        <v>9377</v>
      </c>
      <c r="C11" s="72">
        <v>10640</v>
      </c>
      <c r="D11" s="72">
        <v>15842</v>
      </c>
      <c r="E11" s="84">
        <v>17979</v>
      </c>
      <c r="F11" s="84">
        <v>30840</v>
      </c>
      <c r="G11" s="84">
        <v>44771</v>
      </c>
      <c r="H11" s="165">
        <v>71955</v>
      </c>
      <c r="I11" s="165"/>
      <c r="J11" s="84">
        <v>11537</v>
      </c>
      <c r="K11" s="84">
        <v>20008</v>
      </c>
      <c r="L11" s="165">
        <v>33230</v>
      </c>
      <c r="M11" s="165">
        <v>53977</v>
      </c>
    </row>
    <row r="12" spans="1:13">
      <c r="A12" s="117" t="s">
        <v>134</v>
      </c>
      <c r="B12" s="72">
        <v>10543</v>
      </c>
      <c r="C12" s="72">
        <v>20725</v>
      </c>
      <c r="D12" s="72">
        <v>18445</v>
      </c>
      <c r="E12" s="84">
        <v>60033</v>
      </c>
      <c r="F12" s="84">
        <v>30724</v>
      </c>
      <c r="G12" s="84">
        <v>46374</v>
      </c>
      <c r="H12" s="165">
        <v>141616</v>
      </c>
      <c r="I12" s="165"/>
      <c r="J12" s="84">
        <v>11346</v>
      </c>
      <c r="K12" s="84">
        <v>12702</v>
      </c>
      <c r="L12" s="165">
        <v>55190</v>
      </c>
      <c r="M12" s="165">
        <v>91207</v>
      </c>
    </row>
    <row r="13" spans="1:13">
      <c r="A13" s="117" t="s">
        <v>135</v>
      </c>
      <c r="B13" s="72">
        <v>10570</v>
      </c>
      <c r="C13" s="72">
        <v>31898</v>
      </c>
      <c r="D13" s="72">
        <v>10208</v>
      </c>
      <c r="E13" s="84">
        <v>19313</v>
      </c>
      <c r="F13" s="84">
        <v>25597</v>
      </c>
      <c r="G13" s="84">
        <v>24435</v>
      </c>
      <c r="H13" s="165">
        <v>25259</v>
      </c>
      <c r="I13" s="165"/>
      <c r="J13" s="84">
        <v>11559</v>
      </c>
      <c r="K13" s="84">
        <v>12454</v>
      </c>
      <c r="L13" s="165">
        <v>12354</v>
      </c>
      <c r="M13" s="165">
        <v>18842</v>
      </c>
    </row>
    <row r="14" spans="1:13">
      <c r="A14" s="73" t="s">
        <v>482</v>
      </c>
      <c r="B14" s="72">
        <v>15676</v>
      </c>
      <c r="C14" s="72">
        <v>15051</v>
      </c>
      <c r="D14" s="72">
        <v>33890</v>
      </c>
      <c r="E14" s="84">
        <v>15249</v>
      </c>
      <c r="F14" s="84">
        <v>22153</v>
      </c>
      <c r="G14" s="166">
        <v>36996</v>
      </c>
      <c r="H14" s="165">
        <v>40080</v>
      </c>
      <c r="I14" s="165"/>
      <c r="J14" s="84">
        <v>16337</v>
      </c>
      <c r="K14" s="84">
        <v>36039</v>
      </c>
      <c r="L14" s="165">
        <v>67724</v>
      </c>
      <c r="M14" s="165">
        <v>19605</v>
      </c>
    </row>
    <row r="15" spans="1:13">
      <c r="A15" s="117" t="s">
        <v>136</v>
      </c>
      <c r="B15" s="84"/>
      <c r="C15" s="84"/>
      <c r="D15" s="84">
        <v>9600</v>
      </c>
      <c r="E15" s="84">
        <v>11627</v>
      </c>
      <c r="F15" s="84">
        <v>11453</v>
      </c>
      <c r="G15" s="84">
        <v>20478</v>
      </c>
      <c r="H15" s="165">
        <v>19432</v>
      </c>
      <c r="I15" s="165"/>
      <c r="J15" s="84"/>
      <c r="K15" s="84"/>
      <c r="L15" s="165" t="s">
        <v>6</v>
      </c>
      <c r="M15" s="165" t="s">
        <v>6</v>
      </c>
    </row>
    <row r="16" spans="1:13">
      <c r="A16" s="117" t="s">
        <v>137</v>
      </c>
      <c r="B16" s="72">
        <v>5330</v>
      </c>
      <c r="C16" s="72">
        <v>5524</v>
      </c>
      <c r="D16" s="72">
        <v>4663</v>
      </c>
      <c r="E16" s="84">
        <v>5502</v>
      </c>
      <c r="F16" s="84">
        <v>6506</v>
      </c>
      <c r="G16" s="84">
        <v>8809</v>
      </c>
      <c r="H16" s="165">
        <v>15772</v>
      </c>
      <c r="I16" s="165"/>
      <c r="J16" s="84">
        <v>2960</v>
      </c>
      <c r="K16" s="84">
        <v>4037</v>
      </c>
      <c r="L16" s="165">
        <v>6038</v>
      </c>
      <c r="M16" s="165">
        <v>10886</v>
      </c>
    </row>
    <row r="17" spans="1:13" ht="31">
      <c r="A17" s="117" t="s">
        <v>466</v>
      </c>
      <c r="B17" s="165" t="s">
        <v>6</v>
      </c>
      <c r="C17" s="165" t="s">
        <v>6</v>
      </c>
      <c r="D17" s="165" t="s">
        <v>6</v>
      </c>
      <c r="E17" s="165" t="s">
        <v>6</v>
      </c>
      <c r="F17" s="165" t="s">
        <v>6</v>
      </c>
      <c r="G17" s="84">
        <v>30636</v>
      </c>
      <c r="H17" s="165">
        <v>50566</v>
      </c>
      <c r="I17" s="165"/>
      <c r="J17" s="165" t="s">
        <v>6</v>
      </c>
      <c r="K17" s="165" t="s">
        <v>6</v>
      </c>
      <c r="L17" s="165" t="s">
        <v>6</v>
      </c>
      <c r="M17" s="165">
        <v>41888</v>
      </c>
    </row>
    <row r="18" spans="1:13" ht="31">
      <c r="A18" s="117" t="s">
        <v>138</v>
      </c>
      <c r="B18" s="72">
        <v>10546</v>
      </c>
      <c r="C18" s="72">
        <v>9491</v>
      </c>
      <c r="D18" s="72">
        <v>24922</v>
      </c>
      <c r="E18" s="84">
        <v>16188</v>
      </c>
      <c r="F18" s="84">
        <v>2747</v>
      </c>
      <c r="G18" s="84" t="s">
        <v>6</v>
      </c>
      <c r="H18" s="165" t="s">
        <v>6</v>
      </c>
      <c r="J18" s="84">
        <v>1168</v>
      </c>
      <c r="K18" s="84">
        <v>1583</v>
      </c>
      <c r="L18" s="165">
        <v>2236</v>
      </c>
      <c r="M18" s="165" t="s">
        <v>6</v>
      </c>
    </row>
    <row r="19" spans="1:13">
      <c r="A19" s="117" t="s">
        <v>139</v>
      </c>
      <c r="B19" s="72">
        <v>30000</v>
      </c>
      <c r="C19" s="84"/>
      <c r="D19" s="84"/>
      <c r="E19" s="84"/>
      <c r="F19" s="84"/>
      <c r="G19" s="84" t="s">
        <v>6</v>
      </c>
      <c r="H19" s="167"/>
      <c r="J19" s="84"/>
      <c r="K19" s="84"/>
      <c r="L19" s="167"/>
    </row>
    <row r="20" spans="1:13">
      <c r="A20" s="117" t="s">
        <v>59</v>
      </c>
      <c r="B20" s="72">
        <v>27742</v>
      </c>
      <c r="C20" s="72">
        <v>45016</v>
      </c>
      <c r="D20" s="72">
        <v>85833</v>
      </c>
      <c r="E20" s="84">
        <v>83761</v>
      </c>
      <c r="F20" s="84">
        <v>107066</v>
      </c>
      <c r="G20" s="166">
        <v>69171</v>
      </c>
      <c r="H20" s="165">
        <v>106812</v>
      </c>
      <c r="J20" s="84">
        <v>41830</v>
      </c>
      <c r="K20" s="84">
        <v>50079</v>
      </c>
      <c r="L20" s="165">
        <v>69739</v>
      </c>
      <c r="M20" s="165">
        <v>94131</v>
      </c>
    </row>
    <row r="21" spans="1:13" ht="31">
      <c r="A21" s="144" t="s">
        <v>214</v>
      </c>
      <c r="B21" s="141">
        <v>812333</v>
      </c>
      <c r="C21" s="141">
        <v>1251937</v>
      </c>
      <c r="D21" s="141">
        <v>1795649</v>
      </c>
      <c r="E21" s="141">
        <v>2146597</v>
      </c>
      <c r="F21" s="141">
        <v>1884890</v>
      </c>
      <c r="G21" s="141">
        <v>2698675</v>
      </c>
      <c r="H21" s="141">
        <v>4967583</v>
      </c>
      <c r="J21" s="141">
        <f>SUM(J4:J20)</f>
        <v>827178</v>
      </c>
      <c r="K21" s="141">
        <f>SUM(K4:K20)</f>
        <v>1022867</v>
      </c>
      <c r="L21" s="141">
        <v>1768902</v>
      </c>
      <c r="M21" s="141">
        <v>2986050</v>
      </c>
    </row>
    <row r="22" spans="1:13">
      <c r="G22" s="160"/>
      <c r="H22" s="160"/>
      <c r="L22" s="166"/>
    </row>
    <row r="25" spans="1:13">
      <c r="K25" s="160"/>
      <c r="L25" s="168"/>
    </row>
  </sheetData>
  <hyperlinks>
    <hyperlink ref="A1" location="'Титульный лист'!A1" display="← Обратно к содержанию" xr:uid="{00000000-0004-0000-08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8"/>
  <sheetViews>
    <sheetView showGridLines="0" zoomScale="80" zoomScaleNormal="80" workbookViewId="0">
      <pane xSplit="1" ySplit="3" topLeftCell="B4" activePane="bottomRight" state="frozen"/>
      <selection activeCell="D40" sqref="D40"/>
      <selection pane="topRight" activeCell="D40" sqref="D40"/>
      <selection pane="bottomLeft" activeCell="D40" sqref="D40"/>
      <selection pane="bottomRight" activeCell="K33" sqref="K33"/>
    </sheetView>
  </sheetViews>
  <sheetFormatPr defaultColWidth="11" defaultRowHeight="15.5"/>
  <cols>
    <col min="1" max="1" width="38.75" style="51" customWidth="1"/>
    <col min="2" max="7" width="11.25" style="51" customWidth="1"/>
    <col min="8" max="8" width="11" style="73"/>
  </cols>
  <sheetData>
    <row r="1" spans="1:10" ht="45.65" customHeight="1">
      <c r="A1" s="119" t="s">
        <v>276</v>
      </c>
    </row>
    <row r="2" spans="1:10" ht="27" customHeight="1">
      <c r="A2" s="120" t="s">
        <v>287</v>
      </c>
    </row>
    <row r="3" spans="1:10" s="6" customFormat="1">
      <c r="A3" s="121" t="s">
        <v>275</v>
      </c>
      <c r="B3" s="169">
        <v>2019</v>
      </c>
      <c r="C3" s="169">
        <v>2020</v>
      </c>
      <c r="D3" s="169">
        <v>2021</v>
      </c>
      <c r="E3" s="169">
        <v>2022</v>
      </c>
      <c r="F3" s="169">
        <v>2023</v>
      </c>
      <c r="G3" s="169">
        <v>2024</v>
      </c>
      <c r="H3" s="169">
        <v>2025</v>
      </c>
      <c r="J3" s="123" t="s">
        <v>396</v>
      </c>
    </row>
    <row r="4" spans="1:10" s="6" customFormat="1" ht="31">
      <c r="A4" s="116" t="s">
        <v>590</v>
      </c>
      <c r="B4" s="169"/>
      <c r="C4" s="169"/>
      <c r="D4" s="169"/>
      <c r="E4" s="54" t="s">
        <v>6</v>
      </c>
      <c r="F4" s="54" t="s">
        <v>6</v>
      </c>
      <c r="G4" s="54" t="s">
        <v>6</v>
      </c>
      <c r="H4" s="54">
        <v>33822</v>
      </c>
      <c r="J4" s="54" t="s">
        <v>6</v>
      </c>
    </row>
    <row r="5" spans="1:10">
      <c r="A5" s="116" t="s">
        <v>140</v>
      </c>
      <c r="B5" s="54" t="s">
        <v>6</v>
      </c>
      <c r="C5" s="54" t="s">
        <v>6</v>
      </c>
      <c r="D5" s="54" t="s">
        <v>6</v>
      </c>
      <c r="E5" s="54">
        <v>49386</v>
      </c>
      <c r="F5" s="54">
        <v>50986</v>
      </c>
      <c r="G5" s="54">
        <v>3656</v>
      </c>
      <c r="H5" s="54">
        <v>5504</v>
      </c>
      <c r="J5" s="54">
        <v>2559</v>
      </c>
    </row>
    <row r="6" spans="1:10" ht="46.5">
      <c r="A6" s="116" t="s">
        <v>141</v>
      </c>
      <c r="B6" s="54" t="s">
        <v>6</v>
      </c>
      <c r="C6" s="54" t="s">
        <v>6</v>
      </c>
      <c r="D6" s="54">
        <v>2690</v>
      </c>
      <c r="E6" s="54">
        <v>37366</v>
      </c>
      <c r="F6" s="54">
        <v>8713</v>
      </c>
      <c r="G6" s="54">
        <v>9697</v>
      </c>
      <c r="H6" s="54">
        <v>13999</v>
      </c>
      <c r="J6" s="54" t="s">
        <v>6</v>
      </c>
    </row>
    <row r="7" spans="1:10" ht="31">
      <c r="A7" s="116" t="s">
        <v>217</v>
      </c>
      <c r="B7" s="54" t="s">
        <v>6</v>
      </c>
      <c r="C7" s="54" t="s">
        <v>6</v>
      </c>
      <c r="D7" s="54" t="s">
        <v>6</v>
      </c>
      <c r="E7" s="54">
        <v>31814</v>
      </c>
      <c r="F7" s="54" t="s">
        <v>6</v>
      </c>
      <c r="G7" s="54" t="s">
        <v>6</v>
      </c>
      <c r="H7" s="54" t="s">
        <v>6</v>
      </c>
      <c r="J7" s="54" t="s">
        <v>6</v>
      </c>
    </row>
    <row r="8" spans="1:10">
      <c r="A8" s="116" t="s">
        <v>142</v>
      </c>
      <c r="B8" s="54" t="s">
        <v>6</v>
      </c>
      <c r="C8" s="54" t="s">
        <v>6</v>
      </c>
      <c r="D8" s="54">
        <v>16533</v>
      </c>
      <c r="E8" s="54">
        <v>22335</v>
      </c>
      <c r="F8" s="54">
        <v>28709</v>
      </c>
      <c r="G8" s="54">
        <v>30520</v>
      </c>
      <c r="H8" s="54">
        <v>30972</v>
      </c>
      <c r="J8" s="54">
        <v>12968</v>
      </c>
    </row>
    <row r="9" spans="1:10">
      <c r="A9" s="170" t="s">
        <v>215</v>
      </c>
      <c r="B9" s="171"/>
      <c r="C9" s="171"/>
      <c r="D9" s="56">
        <f t="shared" ref="D9" si="0">SUM(D5:D8)</f>
        <v>19223</v>
      </c>
      <c r="E9" s="56">
        <f>SUM(E5:E8)</f>
        <v>140901</v>
      </c>
      <c r="F9" s="56">
        <f>SUM(F5:F8)</f>
        <v>88408</v>
      </c>
      <c r="G9" s="56">
        <v>43873</v>
      </c>
      <c r="H9" s="56">
        <v>84297</v>
      </c>
      <c r="J9" s="56">
        <v>15527</v>
      </c>
    </row>
    <row r="10" spans="1:10">
      <c r="A10" s="172"/>
      <c r="B10" s="173"/>
      <c r="C10" s="173"/>
      <c r="D10" s="173"/>
      <c r="E10" s="173"/>
      <c r="F10" s="173"/>
      <c r="G10" s="173"/>
      <c r="H10" s="173"/>
    </row>
    <row r="11" spans="1:10" ht="31">
      <c r="A11" s="174" t="s">
        <v>143</v>
      </c>
      <c r="B11" s="54">
        <v>34316</v>
      </c>
      <c r="C11" s="54">
        <v>86393</v>
      </c>
      <c r="D11" s="175">
        <v>58950</v>
      </c>
      <c r="E11" s="54">
        <v>68642</v>
      </c>
      <c r="F11" s="54">
        <v>61495</v>
      </c>
      <c r="G11" s="54">
        <v>112890</v>
      </c>
      <c r="H11" s="54">
        <v>144005</v>
      </c>
      <c r="J11" s="54">
        <v>72319</v>
      </c>
    </row>
    <row r="12" spans="1:10">
      <c r="A12" s="174" t="s">
        <v>144</v>
      </c>
      <c r="B12" s="54">
        <v>9000</v>
      </c>
      <c r="C12" s="54">
        <v>12072</v>
      </c>
      <c r="D12" s="175">
        <v>2894</v>
      </c>
      <c r="E12" s="54">
        <v>38665</v>
      </c>
      <c r="F12" s="54">
        <v>4962</v>
      </c>
      <c r="G12" s="54">
        <v>3114</v>
      </c>
      <c r="H12" s="54">
        <v>2260</v>
      </c>
      <c r="J12" s="54">
        <v>1532</v>
      </c>
    </row>
    <row r="13" spans="1:10">
      <c r="A13" s="176" t="s">
        <v>145</v>
      </c>
      <c r="B13" s="54" t="s">
        <v>6</v>
      </c>
      <c r="C13" s="54">
        <v>184512</v>
      </c>
      <c r="D13" s="54" t="s">
        <v>6</v>
      </c>
      <c r="E13" s="54" t="s">
        <v>6</v>
      </c>
      <c r="F13" s="54" t="s">
        <v>6</v>
      </c>
      <c r="G13" s="54" t="s">
        <v>6</v>
      </c>
      <c r="H13" s="54" t="s">
        <v>6</v>
      </c>
      <c r="J13" s="54" t="s">
        <v>6</v>
      </c>
    </row>
    <row r="14" spans="1:10" ht="31">
      <c r="A14" s="176" t="s">
        <v>611</v>
      </c>
      <c r="B14" s="54" t="s">
        <v>6</v>
      </c>
      <c r="C14" s="54" t="s">
        <v>6</v>
      </c>
      <c r="D14" s="54" t="s">
        <v>6</v>
      </c>
      <c r="E14" s="54" t="s">
        <v>6</v>
      </c>
      <c r="F14" s="54" t="s">
        <v>6</v>
      </c>
      <c r="G14" s="54" t="s">
        <v>6</v>
      </c>
      <c r="H14" s="54" t="s">
        <v>6</v>
      </c>
      <c r="J14" s="54" t="s">
        <v>6</v>
      </c>
    </row>
    <row r="15" spans="1:10">
      <c r="A15" s="177" t="s">
        <v>146</v>
      </c>
      <c r="B15" s="54">
        <v>1721</v>
      </c>
      <c r="C15" s="54" t="s">
        <v>6</v>
      </c>
      <c r="D15" s="54" t="s">
        <v>6</v>
      </c>
      <c r="E15" s="54" t="s">
        <v>6</v>
      </c>
      <c r="F15" s="54" t="s">
        <v>6</v>
      </c>
      <c r="G15" s="54" t="s">
        <v>6</v>
      </c>
      <c r="H15" s="54" t="s">
        <v>6</v>
      </c>
      <c r="J15" s="54" t="s">
        <v>6</v>
      </c>
    </row>
    <row r="16" spans="1:10">
      <c r="A16" s="174" t="s">
        <v>147</v>
      </c>
      <c r="B16" s="54">
        <v>1283</v>
      </c>
      <c r="C16" s="54">
        <v>5375</v>
      </c>
      <c r="D16" s="175">
        <v>11062</v>
      </c>
      <c r="E16" s="54">
        <v>50140</v>
      </c>
      <c r="F16" s="54">
        <v>19471</v>
      </c>
      <c r="G16" s="54">
        <v>48539</v>
      </c>
      <c r="H16" s="54">
        <v>44913</v>
      </c>
      <c r="J16" s="54">
        <v>14566</v>
      </c>
    </row>
    <row r="17" spans="1:10">
      <c r="A17" s="170" t="s">
        <v>216</v>
      </c>
      <c r="B17" s="56">
        <f>SUM(B11:B16)</f>
        <v>46320</v>
      </c>
      <c r="C17" s="56">
        <f t="shared" ref="C17:F17" si="1">SUM(C11:C16)</f>
        <v>288352</v>
      </c>
      <c r="D17" s="56">
        <f t="shared" si="1"/>
        <v>72906</v>
      </c>
      <c r="E17" s="56">
        <f t="shared" si="1"/>
        <v>157447</v>
      </c>
      <c r="F17" s="56">
        <f t="shared" si="1"/>
        <v>85928</v>
      </c>
      <c r="G17" s="56">
        <v>164543</v>
      </c>
      <c r="H17" s="56">
        <v>191178</v>
      </c>
      <c r="J17" s="56">
        <v>88417</v>
      </c>
    </row>
    <row r="18" spans="1:10">
      <c r="H18" s="168"/>
    </row>
  </sheetData>
  <hyperlinks>
    <hyperlink ref="A1" location="'Титульный лист'!A1" display="← Обратно к содержанию" xr:uid="{00000000-0004-0000-09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8"/>
  <sheetViews>
    <sheetView showGridLines="0" zoomScale="80" zoomScaleNormal="80" workbookViewId="0">
      <pane xSplit="1" ySplit="3" topLeftCell="C4" activePane="bottomRight" state="frozen"/>
      <selection activeCell="D40" sqref="D40"/>
      <selection pane="topRight" activeCell="D40" sqref="D40"/>
      <selection pane="bottomLeft" activeCell="D40" sqref="D40"/>
      <selection pane="bottomRight" activeCell="J31" sqref="J31"/>
    </sheetView>
  </sheetViews>
  <sheetFormatPr defaultColWidth="11" defaultRowHeight="15.5"/>
  <cols>
    <col min="1" max="1" width="39.75" style="51" customWidth="1"/>
    <col min="2" max="7" width="11" style="51"/>
    <col min="8" max="9" width="11" style="73"/>
    <col min="10" max="13" width="11" style="51"/>
    <col min="14" max="14" width="11" style="162"/>
  </cols>
  <sheetData>
    <row r="1" spans="1:15" ht="46.15" customHeight="1">
      <c r="A1" s="119" t="s">
        <v>276</v>
      </c>
    </row>
    <row r="2" spans="1:15" ht="27" customHeight="1">
      <c r="A2" s="120" t="s">
        <v>288</v>
      </c>
    </row>
    <row r="3" spans="1:15" s="6" customFormat="1">
      <c r="A3" s="121" t="s">
        <v>275</v>
      </c>
      <c r="B3" s="122">
        <v>2019</v>
      </c>
      <c r="C3" s="122">
        <v>2020</v>
      </c>
      <c r="D3" s="122">
        <v>2021</v>
      </c>
      <c r="E3" s="122">
        <v>2022</v>
      </c>
      <c r="F3" s="123">
        <v>2023</v>
      </c>
      <c r="G3" s="123">
        <v>2024</v>
      </c>
      <c r="H3" s="123">
        <v>2025</v>
      </c>
      <c r="I3" s="73"/>
      <c r="J3" s="123" t="s">
        <v>300</v>
      </c>
      <c r="K3" s="123" t="s">
        <v>299</v>
      </c>
      <c r="L3" s="51"/>
      <c r="M3" s="123" t="s">
        <v>323</v>
      </c>
      <c r="N3" s="178" t="s">
        <v>396</v>
      </c>
      <c r="O3" s="178" t="s">
        <v>598</v>
      </c>
    </row>
    <row r="4" spans="1:15">
      <c r="A4" s="116" t="s">
        <v>148</v>
      </c>
      <c r="B4" s="175">
        <v>31103</v>
      </c>
      <c r="C4" s="175">
        <v>22225</v>
      </c>
      <c r="D4" s="175">
        <v>35888</v>
      </c>
      <c r="E4" s="54">
        <v>57369</v>
      </c>
      <c r="F4" s="54">
        <v>143814</v>
      </c>
      <c r="G4" s="54">
        <v>334184</v>
      </c>
      <c r="H4" s="162">
        <v>837045</v>
      </c>
      <c r="J4" s="54">
        <v>9294</v>
      </c>
      <c r="K4" s="54">
        <v>10036</v>
      </c>
      <c r="M4" s="54">
        <v>57759</v>
      </c>
      <c r="N4" s="162">
        <v>414037</v>
      </c>
      <c r="O4" s="54">
        <v>367849</v>
      </c>
    </row>
    <row r="5" spans="1:15">
      <c r="A5" s="116" t="s">
        <v>612</v>
      </c>
      <c r="B5" s="131" t="s">
        <v>6</v>
      </c>
      <c r="C5" s="131" t="s">
        <v>6</v>
      </c>
      <c r="D5" s="131" t="s">
        <v>6</v>
      </c>
      <c r="E5" s="131" t="s">
        <v>6</v>
      </c>
      <c r="F5" s="131" t="s">
        <v>6</v>
      </c>
      <c r="G5" s="131" t="s">
        <v>6</v>
      </c>
      <c r="H5" s="131" t="s">
        <v>6</v>
      </c>
      <c r="J5" s="131" t="s">
        <v>6</v>
      </c>
      <c r="K5" s="131" t="s">
        <v>6</v>
      </c>
      <c r="M5" s="131" t="s">
        <v>6</v>
      </c>
      <c r="N5" s="131" t="s">
        <v>6</v>
      </c>
      <c r="O5" s="54">
        <v>53176</v>
      </c>
    </row>
    <row r="6" spans="1:15">
      <c r="A6" s="179" t="s">
        <v>218</v>
      </c>
      <c r="B6" s="180">
        <v>31103</v>
      </c>
      <c r="C6" s="180">
        <v>22225</v>
      </c>
      <c r="D6" s="180">
        <v>35888</v>
      </c>
      <c r="E6" s="56">
        <v>57369</v>
      </c>
      <c r="F6" s="56">
        <v>143814</v>
      </c>
      <c r="G6" s="56">
        <v>334184</v>
      </c>
      <c r="H6" s="181">
        <v>837045</v>
      </c>
      <c r="J6" s="56">
        <v>9294</v>
      </c>
      <c r="K6" s="56">
        <v>10036</v>
      </c>
      <c r="M6" s="56">
        <f>SUM(M4)</f>
        <v>57759</v>
      </c>
      <c r="N6" s="181">
        <v>414037</v>
      </c>
      <c r="O6" s="181">
        <v>421025</v>
      </c>
    </row>
    <row r="7" spans="1:15">
      <c r="A7" s="182"/>
      <c r="B7" s="183"/>
      <c r="C7" s="183"/>
      <c r="D7" s="183"/>
      <c r="E7" s="184"/>
      <c r="F7" s="184"/>
      <c r="G7" s="184"/>
      <c r="H7" s="162"/>
      <c r="J7" s="184"/>
      <c r="K7" s="184"/>
      <c r="M7" s="184"/>
    </row>
    <row r="8" spans="1:15" ht="31">
      <c r="A8" s="116" t="s">
        <v>149</v>
      </c>
      <c r="B8" s="175">
        <v>166380</v>
      </c>
      <c r="C8" s="175">
        <v>187314</v>
      </c>
      <c r="D8" s="175">
        <v>343447</v>
      </c>
      <c r="E8" s="54">
        <v>734391</v>
      </c>
      <c r="F8" s="54">
        <v>1675426</v>
      </c>
      <c r="G8" s="54">
        <v>2900941</v>
      </c>
      <c r="H8" s="158">
        <v>4168375</v>
      </c>
      <c r="J8" s="54">
        <v>289359</v>
      </c>
      <c r="K8" s="54">
        <v>615044</v>
      </c>
      <c r="M8" s="54">
        <v>1294156</v>
      </c>
      <c r="N8" s="158">
        <v>1824018</v>
      </c>
      <c r="O8" s="54">
        <v>2522334</v>
      </c>
    </row>
    <row r="9" spans="1:15">
      <c r="A9" s="185" t="s">
        <v>399</v>
      </c>
      <c r="B9" s="175">
        <v>-78956</v>
      </c>
      <c r="C9" s="175">
        <v>-97570</v>
      </c>
      <c r="D9" s="175">
        <v>-91731</v>
      </c>
      <c r="E9" s="54">
        <v>-526633</v>
      </c>
      <c r="F9" s="54">
        <v>-732201</v>
      </c>
      <c r="G9" s="54">
        <v>-1155242</v>
      </c>
      <c r="H9" s="54">
        <v>-1278873</v>
      </c>
      <c r="J9" s="54">
        <v>-158455</v>
      </c>
      <c r="K9" s="54">
        <v>-262415</v>
      </c>
      <c r="M9" s="54">
        <v>-532232</v>
      </c>
      <c r="N9" s="54">
        <v>-631072</v>
      </c>
      <c r="O9" s="54">
        <v>-443388</v>
      </c>
    </row>
    <row r="10" spans="1:15">
      <c r="A10" s="116" t="s">
        <v>150</v>
      </c>
      <c r="B10" s="175">
        <v>35287</v>
      </c>
      <c r="C10" s="175">
        <v>32347</v>
      </c>
      <c r="D10" s="175">
        <v>21329</v>
      </c>
      <c r="E10" s="54">
        <v>21540</v>
      </c>
      <c r="F10" s="54">
        <v>42846</v>
      </c>
      <c r="G10" s="54">
        <v>55373</v>
      </c>
      <c r="H10" s="158">
        <v>106672</v>
      </c>
      <c r="J10" s="54">
        <v>12024</v>
      </c>
      <c r="K10" s="54">
        <v>12543</v>
      </c>
      <c r="M10" s="54">
        <v>25142</v>
      </c>
      <c r="N10" s="158">
        <v>44487</v>
      </c>
      <c r="O10" s="54">
        <v>83881</v>
      </c>
    </row>
    <row r="11" spans="1:15">
      <c r="A11" s="116" t="s">
        <v>382</v>
      </c>
      <c r="B11" s="175">
        <v>73898</v>
      </c>
      <c r="C11" s="175">
        <v>81029</v>
      </c>
      <c r="D11" s="175">
        <v>102079</v>
      </c>
      <c r="E11" s="54">
        <v>150621</v>
      </c>
      <c r="F11" s="54">
        <v>169282</v>
      </c>
      <c r="G11" s="54">
        <v>401203</v>
      </c>
      <c r="H11" s="158">
        <v>1180096</v>
      </c>
      <c r="J11" s="54">
        <v>55692</v>
      </c>
      <c r="K11" s="54">
        <v>121166</v>
      </c>
      <c r="M11" s="54">
        <v>220452</v>
      </c>
      <c r="N11" s="158">
        <v>677370</v>
      </c>
      <c r="O11" s="54">
        <v>1030707</v>
      </c>
    </row>
    <row r="12" spans="1:15" ht="31">
      <c r="A12" s="116" t="s">
        <v>367</v>
      </c>
      <c r="B12" s="131" t="s">
        <v>6</v>
      </c>
      <c r="C12" s="131" t="s">
        <v>6</v>
      </c>
      <c r="D12" s="131" t="s">
        <v>6</v>
      </c>
      <c r="E12" s="131" t="s">
        <v>6</v>
      </c>
      <c r="F12" s="131" t="s">
        <v>6</v>
      </c>
      <c r="G12" s="54">
        <v>195989</v>
      </c>
      <c r="H12" s="158">
        <v>450826</v>
      </c>
      <c r="J12" s="131" t="s">
        <v>6</v>
      </c>
      <c r="K12" s="131" t="s">
        <v>6</v>
      </c>
      <c r="M12" s="131" t="s">
        <v>6</v>
      </c>
      <c r="N12" s="158">
        <v>241729</v>
      </c>
      <c r="O12" s="54">
        <v>175900</v>
      </c>
    </row>
    <row r="13" spans="1:15">
      <c r="A13" s="116" t="s">
        <v>368</v>
      </c>
      <c r="B13" s="131" t="s">
        <v>6</v>
      </c>
      <c r="C13" s="131" t="s">
        <v>6</v>
      </c>
      <c r="D13" s="131" t="s">
        <v>6</v>
      </c>
      <c r="E13" s="131" t="s">
        <v>6</v>
      </c>
      <c r="F13" s="131" t="s">
        <v>6</v>
      </c>
      <c r="G13" s="54">
        <v>87582</v>
      </c>
      <c r="H13" s="58">
        <v>20229</v>
      </c>
      <c r="J13" s="131" t="s">
        <v>6</v>
      </c>
      <c r="K13" s="131" t="s">
        <v>6</v>
      </c>
      <c r="M13" s="131" t="s">
        <v>6</v>
      </c>
      <c r="N13" s="58" t="s">
        <v>6</v>
      </c>
      <c r="O13" s="54">
        <v>9653</v>
      </c>
    </row>
    <row r="14" spans="1:15" ht="35.25" customHeight="1">
      <c r="A14" s="182" t="s">
        <v>468</v>
      </c>
      <c r="B14" s="131" t="s">
        <v>6</v>
      </c>
      <c r="C14" s="131" t="s">
        <v>6</v>
      </c>
      <c r="D14" s="131" t="s">
        <v>6</v>
      </c>
      <c r="E14" s="131" t="s">
        <v>6</v>
      </c>
      <c r="F14" s="131" t="s">
        <v>6</v>
      </c>
      <c r="G14" s="54" t="s">
        <v>6</v>
      </c>
      <c r="H14" s="58">
        <v>340737</v>
      </c>
      <c r="J14" s="131" t="s">
        <v>6</v>
      </c>
      <c r="K14" s="131" t="s">
        <v>6</v>
      </c>
      <c r="M14" s="131" t="s">
        <v>6</v>
      </c>
      <c r="N14" s="58" t="s">
        <v>6</v>
      </c>
      <c r="O14" s="54">
        <v>350419</v>
      </c>
    </row>
    <row r="15" spans="1:15">
      <c r="A15" s="179" t="s">
        <v>219</v>
      </c>
      <c r="B15" s="56">
        <f t="shared" ref="B15:K15" si="0">SUM(B8:B11)</f>
        <v>196609</v>
      </c>
      <c r="C15" s="56">
        <f t="shared" si="0"/>
        <v>203120</v>
      </c>
      <c r="D15" s="56">
        <f t="shared" si="0"/>
        <v>375124</v>
      </c>
      <c r="E15" s="56">
        <f t="shared" si="0"/>
        <v>379919</v>
      </c>
      <c r="F15" s="56">
        <f t="shared" ref="F15" si="1">SUM(F8:F11)</f>
        <v>1155353</v>
      </c>
      <c r="G15" s="56">
        <f>SUM(G8:G13)</f>
        <v>2485846</v>
      </c>
      <c r="H15" s="56">
        <v>4988062</v>
      </c>
      <c r="J15" s="56">
        <f>SUM(J8:J11)</f>
        <v>198620</v>
      </c>
      <c r="K15" s="56">
        <f t="shared" si="0"/>
        <v>486338</v>
      </c>
      <c r="M15" s="56">
        <f>SUM(M8:M11)</f>
        <v>1007518</v>
      </c>
      <c r="N15" s="56">
        <v>2156532</v>
      </c>
      <c r="O15" s="56">
        <v>3729506</v>
      </c>
    </row>
    <row r="16" spans="1:15">
      <c r="H16" s="166"/>
    </row>
    <row r="18" spans="7:7">
      <c r="G18" s="53"/>
    </row>
  </sheetData>
  <hyperlinks>
    <hyperlink ref="A1" location="'Титульный лист'!A1" display="← Обратно к содержанию" xr:uid="{00000000-0004-0000-0A00-000000000000}"/>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9"/>
  <sheetViews>
    <sheetView showGridLines="0" zoomScale="80" zoomScaleNormal="80" workbookViewId="0">
      <pane ySplit="1" topLeftCell="A2" activePane="bottomLeft" state="frozen"/>
      <selection pane="bottomLeft" activeCell="I20" sqref="I20"/>
    </sheetView>
  </sheetViews>
  <sheetFormatPr defaultColWidth="11" defaultRowHeight="18.5"/>
  <cols>
    <col min="1" max="1" width="34" style="146" customWidth="1"/>
    <col min="2" max="7" width="11" style="73" customWidth="1"/>
    <col min="8" max="9" width="11" style="151" customWidth="1"/>
    <col min="10" max="11" width="11" style="73" customWidth="1"/>
    <col min="12" max="13" width="11" style="73"/>
    <col min="14" max="14" width="11" style="73" customWidth="1"/>
    <col min="15" max="15" width="11" style="151"/>
  </cols>
  <sheetData>
    <row r="1" spans="1:16" ht="47.15" customHeight="1">
      <c r="A1" s="119" t="s">
        <v>276</v>
      </c>
      <c r="B1" s="51"/>
      <c r="C1" s="51"/>
      <c r="D1" s="51"/>
      <c r="E1" s="51"/>
      <c r="F1" s="51"/>
      <c r="G1" s="51"/>
      <c r="H1" s="149"/>
      <c r="I1" s="149"/>
      <c r="J1" s="51"/>
      <c r="K1" s="51"/>
      <c r="M1" s="51"/>
      <c r="N1" s="51"/>
      <c r="O1" s="149"/>
    </row>
    <row r="2" spans="1:16" ht="27" customHeight="1">
      <c r="A2" s="120" t="s">
        <v>289</v>
      </c>
      <c r="B2" s="51"/>
      <c r="C2" s="51"/>
      <c r="D2" s="51"/>
      <c r="E2" s="51"/>
      <c r="F2" s="51"/>
      <c r="G2" s="51"/>
      <c r="H2" s="149"/>
      <c r="I2" s="149"/>
      <c r="J2" s="51"/>
      <c r="K2" s="51"/>
      <c r="M2" s="51"/>
      <c r="N2" s="51"/>
      <c r="O2" s="149"/>
    </row>
    <row r="3" spans="1:16" s="6" customFormat="1" ht="15.5">
      <c r="A3" s="121" t="s">
        <v>275</v>
      </c>
      <c r="B3" s="122">
        <v>2019</v>
      </c>
      <c r="C3" s="122">
        <v>2020</v>
      </c>
      <c r="D3" s="122">
        <v>2021</v>
      </c>
      <c r="E3" s="122">
        <v>2022</v>
      </c>
      <c r="F3" s="123">
        <v>2023</v>
      </c>
      <c r="G3" s="123">
        <v>2024</v>
      </c>
      <c r="H3" s="123">
        <v>2025</v>
      </c>
      <c r="I3" s="123"/>
      <c r="J3" s="123" t="s">
        <v>300</v>
      </c>
      <c r="K3" s="123" t="s">
        <v>299</v>
      </c>
      <c r="L3" s="127"/>
      <c r="M3" s="123" t="s">
        <v>322</v>
      </c>
      <c r="N3" s="123" t="s">
        <v>323</v>
      </c>
      <c r="O3" s="123" t="s">
        <v>396</v>
      </c>
      <c r="P3" s="123" t="s">
        <v>598</v>
      </c>
    </row>
    <row r="4" spans="1:16" ht="31">
      <c r="A4" s="116" t="s">
        <v>151</v>
      </c>
      <c r="B4" s="186">
        <v>29626</v>
      </c>
      <c r="C4" s="186">
        <v>-70258</v>
      </c>
      <c r="D4" s="186">
        <v>-751313</v>
      </c>
      <c r="E4" s="157">
        <v>-37379</v>
      </c>
      <c r="F4" s="157">
        <v>180954</v>
      </c>
      <c r="G4" s="157">
        <v>148696</v>
      </c>
      <c r="H4" s="187">
        <v>235595</v>
      </c>
      <c r="J4" s="157">
        <v>69679</v>
      </c>
      <c r="K4" s="157">
        <v>130708</v>
      </c>
      <c r="M4" s="157">
        <v>48291</v>
      </c>
      <c r="N4" s="157">
        <v>149845</v>
      </c>
      <c r="O4" s="187">
        <v>-15897</v>
      </c>
      <c r="P4" s="157">
        <v>-2246675</v>
      </c>
    </row>
    <row r="5" spans="1:16" ht="31">
      <c r="A5" s="116" t="s">
        <v>152</v>
      </c>
      <c r="B5" s="186">
        <v>169693</v>
      </c>
      <c r="C5" s="186">
        <v>815553</v>
      </c>
      <c r="D5" s="186">
        <v>1642361</v>
      </c>
      <c r="E5" s="157">
        <v>1099977</v>
      </c>
      <c r="F5" s="157">
        <v>1034432</v>
      </c>
      <c r="G5" s="157">
        <v>1571179</v>
      </c>
      <c r="H5" s="158">
        <v>2350659</v>
      </c>
      <c r="J5" s="157">
        <v>-110126</v>
      </c>
      <c r="K5" s="157">
        <v>-51143</v>
      </c>
      <c r="M5" s="157">
        <v>176400</v>
      </c>
      <c r="N5" s="157">
        <v>450491</v>
      </c>
      <c r="O5" s="158">
        <v>572543</v>
      </c>
      <c r="P5" s="157">
        <v>3178749</v>
      </c>
    </row>
    <row r="6" spans="1:16" ht="15.5">
      <c r="A6" s="116" t="s">
        <v>153</v>
      </c>
      <c r="B6" s="54" t="s">
        <v>6</v>
      </c>
      <c r="C6" s="54" t="s">
        <v>6</v>
      </c>
      <c r="D6" s="54" t="s">
        <v>6</v>
      </c>
      <c r="E6" s="54" t="s">
        <v>6</v>
      </c>
      <c r="F6" s="157">
        <v>262190</v>
      </c>
      <c r="G6" s="54" t="s">
        <v>6</v>
      </c>
      <c r="H6" s="54" t="s">
        <v>6</v>
      </c>
      <c r="J6" s="54" t="s">
        <v>6</v>
      </c>
      <c r="K6" s="54" t="s">
        <v>6</v>
      </c>
      <c r="M6" s="54" t="s">
        <v>6</v>
      </c>
      <c r="N6" s="54" t="s">
        <v>6</v>
      </c>
      <c r="O6" s="54" t="s">
        <v>6</v>
      </c>
      <c r="P6" s="54" t="s">
        <v>6</v>
      </c>
    </row>
    <row r="7" spans="1:16" ht="15.5">
      <c r="A7" s="140" t="s">
        <v>220</v>
      </c>
      <c r="B7" s="161">
        <f t="shared" ref="B7:D7" si="0">SUM(B4:B6)</f>
        <v>199319</v>
      </c>
      <c r="C7" s="161">
        <f t="shared" si="0"/>
        <v>745295</v>
      </c>
      <c r="D7" s="161">
        <f t="shared" si="0"/>
        <v>891048</v>
      </c>
      <c r="E7" s="161">
        <f>SUM(E4:E6)</f>
        <v>1062598</v>
      </c>
      <c r="F7" s="161">
        <f>SUM(F4:F6)</f>
        <v>1477576</v>
      </c>
      <c r="G7" s="161">
        <v>1719875</v>
      </c>
      <c r="H7" s="161">
        <v>2586254</v>
      </c>
      <c r="J7" s="161">
        <f>SUM(J4:J6)</f>
        <v>-40447</v>
      </c>
      <c r="K7" s="161">
        <f>SUM(K4:K6)</f>
        <v>79565</v>
      </c>
      <c r="M7" s="161">
        <f>SUM(M4:M6)</f>
        <v>224691</v>
      </c>
      <c r="N7" s="161">
        <f>SUM(N4:N6)</f>
        <v>600336</v>
      </c>
      <c r="O7" s="161">
        <v>556646</v>
      </c>
      <c r="P7" s="161">
        <v>932074</v>
      </c>
    </row>
    <row r="8" spans="1:16">
      <c r="H8" s="58"/>
      <c r="O8" s="58"/>
    </row>
    <row r="9" spans="1:16">
      <c r="H9" s="58"/>
      <c r="O9" s="58"/>
    </row>
  </sheetData>
  <hyperlinks>
    <hyperlink ref="A1" location="'Титульный лист'!A1" display="← Обратно к содержанию" xr:uid="{00000000-0004-0000-0B00-000000000000}"/>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5"/>
  <sheetViews>
    <sheetView showGridLines="0" topLeftCell="A49" zoomScale="80" zoomScaleNormal="80" workbookViewId="0">
      <selection activeCell="J29" sqref="J29"/>
    </sheetView>
  </sheetViews>
  <sheetFormatPr defaultColWidth="11" defaultRowHeight="15.5"/>
  <cols>
    <col min="1" max="1" width="57.08203125" style="73" customWidth="1"/>
    <col min="2" max="2" width="19.08203125" style="73" customWidth="1"/>
    <col min="3" max="3" width="18.58203125" style="203" customWidth="1"/>
    <col min="4" max="4" width="19" style="73" customWidth="1"/>
    <col min="5" max="5" width="19.58203125" style="73" customWidth="1"/>
    <col min="6" max="6" width="19.58203125" style="203" customWidth="1"/>
    <col min="7" max="7" width="16.75" style="156" customWidth="1"/>
  </cols>
  <sheetData>
    <row r="1" spans="1:7" ht="42.75" customHeight="1">
      <c r="A1" s="119" t="s">
        <v>276</v>
      </c>
      <c r="B1" s="51"/>
      <c r="C1" s="188"/>
      <c r="D1" s="51"/>
      <c r="E1" s="51"/>
      <c r="F1" s="188"/>
      <c r="G1" s="73"/>
    </row>
    <row r="2" spans="1:7" ht="27" customHeight="1">
      <c r="A2" s="120" t="s">
        <v>277</v>
      </c>
      <c r="B2" s="51"/>
      <c r="C2" s="188"/>
      <c r="D2" s="51"/>
      <c r="E2" s="51"/>
      <c r="F2" s="188"/>
      <c r="G2" s="73"/>
    </row>
    <row r="3" spans="1:7" ht="27" customHeight="1">
      <c r="A3" s="182" t="s">
        <v>386</v>
      </c>
      <c r="B3" s="51"/>
      <c r="C3" s="188"/>
      <c r="D3" s="51"/>
      <c r="E3" s="51"/>
      <c r="F3" s="188"/>
      <c r="G3" s="73"/>
    </row>
    <row r="4" spans="1:7" s="3" customFormat="1" ht="31">
      <c r="A4" s="189" t="s">
        <v>275</v>
      </c>
      <c r="B4" s="190" t="s">
        <v>57</v>
      </c>
      <c r="C4" s="190" t="s">
        <v>58</v>
      </c>
      <c r="D4" s="190" t="s">
        <v>179</v>
      </c>
      <c r="E4" s="190" t="s">
        <v>59</v>
      </c>
      <c r="F4" s="190" t="s">
        <v>60</v>
      </c>
      <c r="G4" s="190" t="s">
        <v>61</v>
      </c>
    </row>
    <row r="5" spans="1:7" s="3" customFormat="1">
      <c r="A5" s="191"/>
      <c r="B5" s="192"/>
      <c r="C5" s="192"/>
      <c r="D5" s="192"/>
      <c r="E5" s="192"/>
      <c r="F5" s="192"/>
      <c r="G5" s="192"/>
    </row>
    <row r="6" spans="1:7" s="2" customFormat="1">
      <c r="A6" s="193" t="s">
        <v>221</v>
      </c>
      <c r="B6" s="194">
        <v>121419</v>
      </c>
      <c r="C6" s="194">
        <v>159937</v>
      </c>
      <c r="D6" s="194">
        <v>227312</v>
      </c>
      <c r="E6" s="194">
        <v>10809</v>
      </c>
      <c r="F6" s="194">
        <v>908131</v>
      </c>
      <c r="G6" s="194">
        <v>1427608</v>
      </c>
    </row>
    <row r="7" spans="1:7">
      <c r="A7" s="195" t="s">
        <v>222</v>
      </c>
      <c r="B7" s="196">
        <v>121419</v>
      </c>
      <c r="C7" s="196">
        <v>192994</v>
      </c>
      <c r="D7" s="196">
        <v>368720</v>
      </c>
      <c r="E7" s="196">
        <v>19027</v>
      </c>
      <c r="F7" s="196">
        <v>908131</v>
      </c>
      <c r="G7" s="196">
        <v>1610291</v>
      </c>
    </row>
    <row r="8" spans="1:7">
      <c r="A8" s="195" t="s">
        <v>157</v>
      </c>
      <c r="B8" s="196" t="s">
        <v>6</v>
      </c>
      <c r="C8" s="196" t="s">
        <v>6</v>
      </c>
      <c r="D8" s="196" t="s">
        <v>6</v>
      </c>
      <c r="E8" s="196" t="s">
        <v>6</v>
      </c>
      <c r="F8" s="196">
        <v>418334</v>
      </c>
      <c r="G8" s="196">
        <v>418334</v>
      </c>
    </row>
    <row r="9" spans="1:7">
      <c r="A9" s="195" t="s">
        <v>158</v>
      </c>
      <c r="B9" s="196" t="s">
        <v>6</v>
      </c>
      <c r="C9" s="196">
        <v>6991</v>
      </c>
      <c r="D9" s="196">
        <v>388691</v>
      </c>
      <c r="E9" s="196">
        <v>7354</v>
      </c>
      <c r="F9" s="196">
        <v>-403036</v>
      </c>
      <c r="G9" s="196" t="s">
        <v>6</v>
      </c>
    </row>
    <row r="10" spans="1:7">
      <c r="A10" s="195" t="s">
        <v>160</v>
      </c>
      <c r="B10" s="196" t="s">
        <v>6</v>
      </c>
      <c r="C10" s="196">
        <v>-5185</v>
      </c>
      <c r="D10" s="196">
        <v>-38988</v>
      </c>
      <c r="E10" s="196">
        <v>-530</v>
      </c>
      <c r="F10" s="196" t="s">
        <v>6</v>
      </c>
      <c r="G10" s="196">
        <v>-44703</v>
      </c>
    </row>
    <row r="11" spans="1:7" s="2" customFormat="1">
      <c r="A11" s="193" t="s">
        <v>223</v>
      </c>
      <c r="B11" s="194">
        <v>121419</v>
      </c>
      <c r="C11" s="194">
        <v>194800</v>
      </c>
      <c r="D11" s="194">
        <v>718423</v>
      </c>
      <c r="E11" s="194">
        <v>25851</v>
      </c>
      <c r="F11" s="194">
        <v>923429</v>
      </c>
      <c r="G11" s="194">
        <v>1983922</v>
      </c>
    </row>
    <row r="12" spans="1:7">
      <c r="A12" s="195" t="s">
        <v>224</v>
      </c>
      <c r="B12" s="196" t="s">
        <v>6</v>
      </c>
      <c r="C12" s="196">
        <v>-33057</v>
      </c>
      <c r="D12" s="196">
        <v>-141408</v>
      </c>
      <c r="E12" s="196">
        <v>-8218</v>
      </c>
      <c r="F12" s="196" t="s">
        <v>6</v>
      </c>
      <c r="G12" s="196">
        <v>-182683</v>
      </c>
    </row>
    <row r="13" spans="1:7">
      <c r="A13" s="195" t="s">
        <v>163</v>
      </c>
      <c r="B13" s="196" t="s">
        <v>6</v>
      </c>
      <c r="C13" s="196">
        <v>12591</v>
      </c>
      <c r="D13" s="196">
        <v>-76027</v>
      </c>
      <c r="E13" s="196">
        <v>-4284</v>
      </c>
      <c r="F13" s="196" t="s">
        <v>6</v>
      </c>
      <c r="G13" s="196">
        <v>-92902</v>
      </c>
    </row>
    <row r="14" spans="1:7">
      <c r="A14" s="195" t="s">
        <v>164</v>
      </c>
      <c r="B14" s="196" t="s">
        <v>6</v>
      </c>
      <c r="C14" s="196">
        <v>1507</v>
      </c>
      <c r="D14" s="196">
        <v>22635</v>
      </c>
      <c r="E14" s="196">
        <v>243</v>
      </c>
      <c r="F14" s="196" t="s">
        <v>6</v>
      </c>
      <c r="G14" s="196">
        <v>24385</v>
      </c>
    </row>
    <row r="15" spans="1:7" s="2" customFormat="1">
      <c r="A15" s="193" t="s">
        <v>225</v>
      </c>
      <c r="B15" s="196" t="s">
        <v>6</v>
      </c>
      <c r="C15" s="194">
        <v>-44141</v>
      </c>
      <c r="D15" s="194">
        <v>-194800</v>
      </c>
      <c r="E15" s="194">
        <v>-12259</v>
      </c>
      <c r="F15" s="196" t="s">
        <v>6</v>
      </c>
      <c r="G15" s="194">
        <v>-251200</v>
      </c>
    </row>
    <row r="16" spans="1:7" s="2" customFormat="1">
      <c r="A16" s="197" t="s">
        <v>226</v>
      </c>
      <c r="B16" s="198">
        <v>121419</v>
      </c>
      <c r="C16" s="198">
        <v>150659</v>
      </c>
      <c r="D16" s="198">
        <v>523623</v>
      </c>
      <c r="E16" s="198">
        <v>13592</v>
      </c>
      <c r="F16" s="198">
        <v>923429</v>
      </c>
      <c r="G16" s="198">
        <v>1732722</v>
      </c>
    </row>
    <row r="17" spans="1:7" s="2" customFormat="1">
      <c r="A17" s="193" t="s">
        <v>227</v>
      </c>
      <c r="B17" s="194">
        <v>121419</v>
      </c>
      <c r="C17" s="194">
        <v>194800</v>
      </c>
      <c r="D17" s="194">
        <v>718423</v>
      </c>
      <c r="E17" s="194">
        <v>25851</v>
      </c>
      <c r="F17" s="194">
        <v>923429</v>
      </c>
      <c r="G17" s="194">
        <v>1983922</v>
      </c>
    </row>
    <row r="18" spans="1:7">
      <c r="A18" s="195" t="s">
        <v>157</v>
      </c>
      <c r="B18" s="196" t="s">
        <v>6</v>
      </c>
      <c r="C18" s="196" t="s">
        <v>6</v>
      </c>
      <c r="D18" s="196" t="s">
        <v>6</v>
      </c>
      <c r="E18" s="196" t="s">
        <v>6</v>
      </c>
      <c r="F18" s="196">
        <v>569093</v>
      </c>
      <c r="G18" s="196">
        <v>569093</v>
      </c>
    </row>
    <row r="19" spans="1:7">
      <c r="A19" s="195" t="s">
        <v>158</v>
      </c>
      <c r="B19" s="196" t="s">
        <v>6</v>
      </c>
      <c r="C19" s="196">
        <v>286155</v>
      </c>
      <c r="D19" s="196">
        <v>495398</v>
      </c>
      <c r="E19" s="196">
        <v>3118</v>
      </c>
      <c r="F19" s="196">
        <v>-784671</v>
      </c>
      <c r="G19" s="196" t="s">
        <v>6</v>
      </c>
    </row>
    <row r="20" spans="1:7">
      <c r="A20" s="195" t="s">
        <v>159</v>
      </c>
      <c r="B20" s="196" t="s">
        <v>6</v>
      </c>
      <c r="C20" s="196" t="s">
        <v>6</v>
      </c>
      <c r="D20" s="196">
        <v>43391</v>
      </c>
      <c r="E20" s="196" t="s">
        <v>6</v>
      </c>
      <c r="F20" s="196" t="s">
        <v>6</v>
      </c>
      <c r="G20" s="196">
        <v>43391</v>
      </c>
    </row>
    <row r="21" spans="1:7">
      <c r="A21" s="195" t="s">
        <v>160</v>
      </c>
      <c r="B21" s="196"/>
      <c r="C21" s="196"/>
      <c r="D21" s="196">
        <v>-9797</v>
      </c>
      <c r="E21" s="196">
        <v>-25</v>
      </c>
      <c r="F21" s="196">
        <v>-1599</v>
      </c>
      <c r="G21" s="196">
        <v>-12042</v>
      </c>
    </row>
    <row r="22" spans="1:7" s="2" customFormat="1">
      <c r="A22" s="193" t="s">
        <v>228</v>
      </c>
      <c r="B22" s="194">
        <v>121419</v>
      </c>
      <c r="C22" s="194">
        <v>480334</v>
      </c>
      <c r="D22" s="194">
        <v>1247415</v>
      </c>
      <c r="E22" s="194">
        <v>28944</v>
      </c>
      <c r="F22" s="194">
        <v>706252</v>
      </c>
      <c r="G22" s="194">
        <v>2584364</v>
      </c>
    </row>
    <row r="23" spans="1:7">
      <c r="A23" s="195" t="s">
        <v>229</v>
      </c>
      <c r="B23" s="196" t="s">
        <v>6</v>
      </c>
      <c r="C23" s="196">
        <v>-44141</v>
      </c>
      <c r="D23" s="196">
        <v>-194800</v>
      </c>
      <c r="E23" s="196">
        <v>-12259</v>
      </c>
      <c r="F23" s="196" t="s">
        <v>6</v>
      </c>
      <c r="G23" s="196">
        <v>-251200</v>
      </c>
    </row>
    <row r="24" spans="1:7">
      <c r="A24" s="195" t="s">
        <v>163</v>
      </c>
      <c r="B24" s="196" t="s">
        <v>6</v>
      </c>
      <c r="C24" s="196">
        <v>-17078</v>
      </c>
      <c r="D24" s="196">
        <v>-122361</v>
      </c>
      <c r="E24" s="196">
        <v>-4513</v>
      </c>
      <c r="F24" s="196" t="s">
        <v>6</v>
      </c>
      <c r="G24" s="196">
        <v>-143952</v>
      </c>
    </row>
    <row r="25" spans="1:7">
      <c r="A25" s="195" t="s">
        <v>159</v>
      </c>
      <c r="B25" s="196" t="s">
        <v>6</v>
      </c>
      <c r="C25" s="196" t="s">
        <v>6</v>
      </c>
      <c r="D25" s="196">
        <v>-6725</v>
      </c>
      <c r="E25" s="196" t="s">
        <v>6</v>
      </c>
      <c r="F25" s="196" t="s">
        <v>6</v>
      </c>
      <c r="G25" s="196">
        <v>-6725</v>
      </c>
    </row>
    <row r="26" spans="1:7">
      <c r="A26" s="195" t="s">
        <v>164</v>
      </c>
      <c r="B26" s="196" t="s">
        <v>6</v>
      </c>
      <c r="C26" s="196">
        <v>400</v>
      </c>
      <c r="D26" s="196">
        <v>8454</v>
      </c>
      <c r="E26" s="196">
        <v>13</v>
      </c>
      <c r="F26" s="196" t="s">
        <v>6</v>
      </c>
      <c r="G26" s="196">
        <v>8867</v>
      </c>
    </row>
    <row r="27" spans="1:7" s="2" customFormat="1">
      <c r="A27" s="193" t="s">
        <v>230</v>
      </c>
      <c r="B27" s="196" t="s">
        <v>6</v>
      </c>
      <c r="C27" s="194">
        <v>-60819</v>
      </c>
      <c r="D27" s="194">
        <v>-315432</v>
      </c>
      <c r="E27" s="194">
        <v>-16759</v>
      </c>
      <c r="F27" s="196" t="s">
        <v>6</v>
      </c>
      <c r="G27" s="194">
        <v>-393010</v>
      </c>
    </row>
    <row r="28" spans="1:7" s="2" customFormat="1">
      <c r="A28" s="197" t="s">
        <v>231</v>
      </c>
      <c r="B28" s="198">
        <v>121419</v>
      </c>
      <c r="C28" s="198">
        <v>419515</v>
      </c>
      <c r="D28" s="198">
        <v>931983</v>
      </c>
      <c r="E28" s="198">
        <v>12185</v>
      </c>
      <c r="F28" s="198">
        <v>706252</v>
      </c>
      <c r="G28" s="198">
        <v>2191354</v>
      </c>
    </row>
    <row r="29" spans="1:7" s="2" customFormat="1">
      <c r="A29" s="193" t="s">
        <v>155</v>
      </c>
      <c r="B29" s="194">
        <v>121419</v>
      </c>
      <c r="C29" s="194">
        <v>419515</v>
      </c>
      <c r="D29" s="194">
        <v>931983</v>
      </c>
      <c r="E29" s="194">
        <v>12185</v>
      </c>
      <c r="F29" s="194">
        <v>706252</v>
      </c>
      <c r="G29" s="194">
        <v>2191354</v>
      </c>
    </row>
    <row r="30" spans="1:7">
      <c r="A30" s="195" t="s">
        <v>156</v>
      </c>
      <c r="B30" s="196">
        <v>121419</v>
      </c>
      <c r="C30" s="196">
        <v>480334</v>
      </c>
      <c r="D30" s="196">
        <v>1247415</v>
      </c>
      <c r="E30" s="196">
        <v>28944</v>
      </c>
      <c r="F30" s="196">
        <v>706252</v>
      </c>
      <c r="G30" s="196">
        <v>2584364</v>
      </c>
    </row>
    <row r="31" spans="1:7">
      <c r="A31" s="195" t="s">
        <v>157</v>
      </c>
      <c r="B31" s="196" t="s">
        <v>6</v>
      </c>
      <c r="C31" s="196" t="s">
        <v>6</v>
      </c>
      <c r="D31" s="196" t="s">
        <v>6</v>
      </c>
      <c r="E31" s="196" t="s">
        <v>6</v>
      </c>
      <c r="F31" s="196">
        <v>1478174</v>
      </c>
      <c r="G31" s="196">
        <v>1478174</v>
      </c>
    </row>
    <row r="32" spans="1:7">
      <c r="A32" s="195" t="s">
        <v>158</v>
      </c>
      <c r="B32" s="196" t="s">
        <v>6</v>
      </c>
      <c r="C32" s="196">
        <v>129275</v>
      </c>
      <c r="D32" s="196">
        <v>465545</v>
      </c>
      <c r="E32" s="196">
        <v>15733</v>
      </c>
      <c r="F32" s="196">
        <v>-610553</v>
      </c>
      <c r="G32" s="196" t="s">
        <v>6</v>
      </c>
    </row>
    <row r="33" spans="1:7">
      <c r="A33" s="195" t="s">
        <v>159</v>
      </c>
      <c r="B33" s="196" t="s">
        <v>6</v>
      </c>
      <c r="C33" s="196" t="s">
        <v>6</v>
      </c>
      <c r="D33" s="196">
        <v>16890</v>
      </c>
      <c r="E33" s="196">
        <v>6256</v>
      </c>
      <c r="F33" s="196" t="s">
        <v>6</v>
      </c>
      <c r="G33" s="196">
        <v>23146</v>
      </c>
    </row>
    <row r="34" spans="1:7">
      <c r="A34" s="195" t="s">
        <v>160</v>
      </c>
      <c r="B34" s="196" t="s">
        <v>6</v>
      </c>
      <c r="C34" s="196">
        <v>-3952</v>
      </c>
      <c r="D34" s="196">
        <v>-25341</v>
      </c>
      <c r="E34" s="196">
        <v>-4510</v>
      </c>
      <c r="F34" s="196">
        <v>-2209</v>
      </c>
      <c r="G34" s="196">
        <v>-36012</v>
      </c>
    </row>
    <row r="35" spans="1:7" s="2" customFormat="1">
      <c r="A35" s="193" t="s">
        <v>161</v>
      </c>
      <c r="B35" s="194">
        <v>121419</v>
      </c>
      <c r="C35" s="194">
        <f>SUM(C30:C34)</f>
        <v>605657</v>
      </c>
      <c r="D35" s="194">
        <f>SUM(D30:D34)</f>
        <v>1704509</v>
      </c>
      <c r="E35" s="194">
        <f t="shared" ref="E35:G35" si="0">SUM(E30:E34)</f>
        <v>46423</v>
      </c>
      <c r="F35" s="194">
        <f t="shared" si="0"/>
        <v>1571664</v>
      </c>
      <c r="G35" s="194">
        <f t="shared" si="0"/>
        <v>4049672</v>
      </c>
    </row>
    <row r="36" spans="1:7">
      <c r="A36" s="195" t="s">
        <v>162</v>
      </c>
      <c r="B36" s="196" t="s">
        <v>6</v>
      </c>
      <c r="C36" s="196">
        <v>-60819</v>
      </c>
      <c r="D36" s="196">
        <v>-315432</v>
      </c>
      <c r="E36" s="196">
        <v>-16759</v>
      </c>
      <c r="F36" s="196" t="s">
        <v>6</v>
      </c>
      <c r="G36" s="196">
        <v>-393010</v>
      </c>
    </row>
    <row r="37" spans="1:7">
      <c r="A37" s="195" t="s">
        <v>163</v>
      </c>
      <c r="B37" s="196" t="s">
        <v>6</v>
      </c>
      <c r="C37" s="196">
        <v>-58381</v>
      </c>
      <c r="D37" s="196">
        <v>-182980</v>
      </c>
      <c r="E37" s="196">
        <v>-5321</v>
      </c>
      <c r="F37" s="196" t="s">
        <v>6</v>
      </c>
      <c r="G37" s="196">
        <v>-246682</v>
      </c>
    </row>
    <row r="38" spans="1:7">
      <c r="A38" s="195" t="s">
        <v>159</v>
      </c>
      <c r="B38" s="196" t="s">
        <v>6</v>
      </c>
      <c r="C38" s="196" t="s">
        <v>6</v>
      </c>
      <c r="D38" s="196">
        <v>-5901</v>
      </c>
      <c r="E38" s="196" t="s">
        <v>6</v>
      </c>
      <c r="F38" s="196" t="s">
        <v>6</v>
      </c>
      <c r="G38" s="196">
        <v>-5901</v>
      </c>
    </row>
    <row r="39" spans="1:7">
      <c r="A39" s="195" t="s">
        <v>164</v>
      </c>
      <c r="B39" s="196" t="s">
        <v>6</v>
      </c>
      <c r="C39" s="196">
        <v>1977</v>
      </c>
      <c r="D39" s="196">
        <v>21572</v>
      </c>
      <c r="E39" s="196">
        <v>4510</v>
      </c>
      <c r="F39" s="196" t="s">
        <v>6</v>
      </c>
      <c r="G39" s="196">
        <v>28059</v>
      </c>
    </row>
    <row r="40" spans="1:7" s="2" customFormat="1">
      <c r="A40" s="193" t="s">
        <v>165</v>
      </c>
      <c r="B40" s="196" t="s">
        <v>6</v>
      </c>
      <c r="C40" s="194">
        <f t="shared" ref="C40:G40" si="1">SUM(C36:C39)</f>
        <v>-117223</v>
      </c>
      <c r="D40" s="194">
        <f>SUM(D36:D39)</f>
        <v>-482741</v>
      </c>
      <c r="E40" s="194">
        <f t="shared" si="1"/>
        <v>-17570</v>
      </c>
      <c r="F40" s="196" t="s">
        <v>6</v>
      </c>
      <c r="G40" s="194">
        <f t="shared" si="1"/>
        <v>-617534</v>
      </c>
    </row>
    <row r="41" spans="1:7" s="2" customFormat="1">
      <c r="A41" s="197" t="s">
        <v>166</v>
      </c>
      <c r="B41" s="198">
        <v>121419</v>
      </c>
      <c r="C41" s="198">
        <v>488434</v>
      </c>
      <c r="D41" s="198">
        <v>1221768</v>
      </c>
      <c r="E41" s="198">
        <v>28853</v>
      </c>
      <c r="F41" s="198">
        <v>1571664</v>
      </c>
      <c r="G41" s="198">
        <v>3432138</v>
      </c>
    </row>
    <row r="42" spans="1:7">
      <c r="A42" s="193" t="s">
        <v>167</v>
      </c>
      <c r="B42" s="194">
        <v>121419</v>
      </c>
      <c r="C42" s="194">
        <v>605657</v>
      </c>
      <c r="D42" s="194">
        <v>1704509</v>
      </c>
      <c r="E42" s="194">
        <v>46423</v>
      </c>
      <c r="F42" s="194">
        <v>1571664</v>
      </c>
      <c r="G42" s="194">
        <v>4049672</v>
      </c>
    </row>
    <row r="43" spans="1:7" ht="31">
      <c r="A43" s="195" t="s">
        <v>168</v>
      </c>
      <c r="B43" s="196" t="s">
        <v>6</v>
      </c>
      <c r="C43" s="196">
        <v>28715</v>
      </c>
      <c r="D43" s="196">
        <v>73874</v>
      </c>
      <c r="E43" s="196">
        <v>36</v>
      </c>
      <c r="F43" s="196">
        <v>2173</v>
      </c>
      <c r="G43" s="196">
        <v>104798</v>
      </c>
    </row>
    <row r="44" spans="1:7">
      <c r="A44" s="195" t="s">
        <v>157</v>
      </c>
      <c r="B44" s="196" t="s">
        <v>6</v>
      </c>
      <c r="C44" s="196" t="s">
        <v>6</v>
      </c>
      <c r="D44" s="196" t="s">
        <v>6</v>
      </c>
      <c r="E44" s="196" t="s">
        <v>6</v>
      </c>
      <c r="F44" s="196">
        <v>4965756</v>
      </c>
      <c r="G44" s="196">
        <v>4965756</v>
      </c>
    </row>
    <row r="45" spans="1:7">
      <c r="A45" s="195" t="s">
        <v>158</v>
      </c>
      <c r="B45" s="196">
        <v>840</v>
      </c>
      <c r="C45" s="196">
        <v>109729</v>
      </c>
      <c r="D45" s="196">
        <v>500251</v>
      </c>
      <c r="E45" s="196">
        <v>1418</v>
      </c>
      <c r="F45" s="196">
        <v>-612238</v>
      </c>
      <c r="G45" s="196" t="s">
        <v>6</v>
      </c>
    </row>
    <row r="46" spans="1:7">
      <c r="A46" s="195" t="s">
        <v>159</v>
      </c>
      <c r="B46" s="196" t="s">
        <v>6</v>
      </c>
      <c r="C46" s="196" t="s">
        <v>6</v>
      </c>
      <c r="D46" s="196">
        <v>7328</v>
      </c>
      <c r="E46" s="196">
        <v>6983</v>
      </c>
      <c r="F46" s="196" t="s">
        <v>6</v>
      </c>
      <c r="G46" s="196">
        <v>14311</v>
      </c>
    </row>
    <row r="47" spans="1:7">
      <c r="A47" s="195" t="s">
        <v>160</v>
      </c>
      <c r="B47" s="196">
        <v>-652</v>
      </c>
      <c r="C47" s="196">
        <v>-383</v>
      </c>
      <c r="D47" s="196">
        <v>-35742</v>
      </c>
      <c r="E47" s="196">
        <v>-8935</v>
      </c>
      <c r="F47" s="196">
        <v>-9332</v>
      </c>
      <c r="G47" s="196">
        <v>-55044</v>
      </c>
    </row>
    <row r="48" spans="1:7">
      <c r="A48" s="193" t="s">
        <v>169</v>
      </c>
      <c r="B48" s="194">
        <f>SUM(B42:B47)</f>
        <v>121607</v>
      </c>
      <c r="C48" s="194">
        <f t="shared" ref="C48:G48" si="2">SUM(C42:C47)</f>
        <v>743718</v>
      </c>
      <c r="D48" s="194">
        <f t="shared" si="2"/>
        <v>2250220</v>
      </c>
      <c r="E48" s="194">
        <f t="shared" si="2"/>
        <v>45925</v>
      </c>
      <c r="F48" s="194">
        <f t="shared" si="2"/>
        <v>5918023</v>
      </c>
      <c r="G48" s="194">
        <f t="shared" si="2"/>
        <v>9079493</v>
      </c>
    </row>
    <row r="49" spans="1:7">
      <c r="A49" s="195" t="s">
        <v>170</v>
      </c>
      <c r="B49" s="196" t="s">
        <v>6</v>
      </c>
      <c r="C49" s="196">
        <v>-117223</v>
      </c>
      <c r="D49" s="196">
        <v>-482741</v>
      </c>
      <c r="E49" s="196">
        <v>-17570</v>
      </c>
      <c r="F49" s="196" t="s">
        <v>6</v>
      </c>
      <c r="G49" s="196">
        <v>-617534</v>
      </c>
    </row>
    <row r="50" spans="1:7">
      <c r="A50" s="195" t="s">
        <v>163</v>
      </c>
      <c r="B50" s="196" t="s">
        <v>6</v>
      </c>
      <c r="C50" s="196">
        <v>-52180</v>
      </c>
      <c r="D50" s="196">
        <v>-263861</v>
      </c>
      <c r="E50" s="196">
        <v>-1223</v>
      </c>
      <c r="F50" s="196" t="s">
        <v>6</v>
      </c>
      <c r="G50" s="196">
        <v>-317264</v>
      </c>
    </row>
    <row r="51" spans="1:7">
      <c r="A51" s="195" t="s">
        <v>159</v>
      </c>
      <c r="B51" s="196" t="s">
        <v>6</v>
      </c>
      <c r="C51" s="196" t="s">
        <v>6</v>
      </c>
      <c r="D51" s="196">
        <v>-3928</v>
      </c>
      <c r="E51" s="196" t="s">
        <v>6</v>
      </c>
      <c r="F51" s="196" t="s">
        <v>6</v>
      </c>
      <c r="G51" s="196">
        <v>-3928</v>
      </c>
    </row>
    <row r="52" spans="1:7">
      <c r="A52" s="195" t="s">
        <v>164</v>
      </c>
      <c r="B52" s="196" t="s">
        <v>6</v>
      </c>
      <c r="C52" s="196">
        <v>177</v>
      </c>
      <c r="D52" s="196">
        <v>28166</v>
      </c>
      <c r="E52" s="196">
        <v>9352</v>
      </c>
      <c r="F52" s="196" t="s">
        <v>6</v>
      </c>
      <c r="G52" s="196">
        <v>37695</v>
      </c>
    </row>
    <row r="53" spans="1:7">
      <c r="A53" s="193" t="s">
        <v>171</v>
      </c>
      <c r="B53" s="196" t="s">
        <v>6</v>
      </c>
      <c r="C53" s="194">
        <v>-169226</v>
      </c>
      <c r="D53" s="194">
        <v>-722364</v>
      </c>
      <c r="E53" s="194">
        <v>-9441</v>
      </c>
      <c r="F53" s="196" t="s">
        <v>6</v>
      </c>
      <c r="G53" s="194">
        <v>-901031</v>
      </c>
    </row>
    <row r="54" spans="1:7">
      <c r="A54" s="197" t="s">
        <v>172</v>
      </c>
      <c r="B54" s="198">
        <f>SUM(B48:B53)</f>
        <v>121607</v>
      </c>
      <c r="C54" s="198">
        <v>574492</v>
      </c>
      <c r="D54" s="198">
        <v>1527856</v>
      </c>
      <c r="E54" s="198">
        <v>36484</v>
      </c>
      <c r="F54" s="198">
        <f t="shared" ref="F54" si="3">SUM(F48:F53)</f>
        <v>5918023</v>
      </c>
      <c r="G54" s="198">
        <v>8178462</v>
      </c>
    </row>
    <row r="55" spans="1:7">
      <c r="A55" s="193" t="s">
        <v>173</v>
      </c>
      <c r="B55" s="194">
        <v>121607</v>
      </c>
      <c r="C55" s="194">
        <v>743718</v>
      </c>
      <c r="D55" s="194">
        <v>2250220</v>
      </c>
      <c r="E55" s="194">
        <v>45925</v>
      </c>
      <c r="F55" s="194">
        <v>5918023</v>
      </c>
      <c r="G55" s="194">
        <v>9079493</v>
      </c>
    </row>
    <row r="56" spans="1:7">
      <c r="A56" s="195" t="s">
        <v>157</v>
      </c>
      <c r="B56" s="196" t="s">
        <v>6</v>
      </c>
      <c r="C56" s="196" t="s">
        <v>6</v>
      </c>
      <c r="D56" s="196" t="s">
        <v>6</v>
      </c>
      <c r="E56" s="196" t="s">
        <v>6</v>
      </c>
      <c r="F56" s="196">
        <v>3310999</v>
      </c>
      <c r="G56" s="196">
        <v>3310999</v>
      </c>
    </row>
    <row r="57" spans="1:7">
      <c r="A57" s="195" t="s">
        <v>158</v>
      </c>
      <c r="B57" s="196" t="s">
        <v>6</v>
      </c>
      <c r="C57" s="196">
        <v>1111387</v>
      </c>
      <c r="D57" s="196">
        <v>867839</v>
      </c>
      <c r="E57" s="196">
        <v>14741</v>
      </c>
      <c r="F57" s="196">
        <v>-1993967</v>
      </c>
      <c r="G57" s="196" t="s">
        <v>6</v>
      </c>
    </row>
    <row r="58" spans="1:7">
      <c r="A58" s="195" t="s">
        <v>159</v>
      </c>
      <c r="B58" s="196" t="s">
        <v>6</v>
      </c>
      <c r="C58" s="196" t="s">
        <v>6</v>
      </c>
      <c r="D58" s="196">
        <v>95734</v>
      </c>
      <c r="E58" s="196" t="s">
        <v>6</v>
      </c>
      <c r="F58" s="196" t="s">
        <v>6</v>
      </c>
      <c r="G58" s="196">
        <v>95734</v>
      </c>
    </row>
    <row r="59" spans="1:7">
      <c r="A59" s="195" t="s">
        <v>174</v>
      </c>
      <c r="B59" s="196" t="s">
        <v>6</v>
      </c>
      <c r="C59" s="196">
        <v>147276</v>
      </c>
      <c r="D59" s="196">
        <v>-147276</v>
      </c>
      <c r="E59" s="196" t="s">
        <v>6</v>
      </c>
      <c r="F59" s="196" t="s">
        <v>6</v>
      </c>
      <c r="G59" s="196" t="s">
        <v>6</v>
      </c>
    </row>
    <row r="60" spans="1:7">
      <c r="A60" s="195" t="s">
        <v>160</v>
      </c>
      <c r="B60" s="196" t="s">
        <v>6</v>
      </c>
      <c r="C60" s="196">
        <v>-856</v>
      </c>
      <c r="D60" s="196">
        <v>-953</v>
      </c>
      <c r="E60" s="196">
        <v>-316</v>
      </c>
      <c r="F60" s="196" t="s">
        <v>6</v>
      </c>
      <c r="G60" s="196">
        <v>-2125</v>
      </c>
    </row>
    <row r="61" spans="1:7">
      <c r="A61" s="193" t="s">
        <v>175</v>
      </c>
      <c r="B61" s="194">
        <f>SUM(B55:B60)</f>
        <v>121607</v>
      </c>
      <c r="C61" s="194">
        <f>SUM(C55:C60)</f>
        <v>2001525</v>
      </c>
      <c r="D61" s="194">
        <f>SUM(D55:D60)</f>
        <v>3065564</v>
      </c>
      <c r="E61" s="194">
        <f t="shared" ref="E61:G61" si="4">SUM(E55:E60)</f>
        <v>60350</v>
      </c>
      <c r="F61" s="194">
        <f t="shared" si="4"/>
        <v>7235055</v>
      </c>
      <c r="G61" s="194">
        <f t="shared" si="4"/>
        <v>12484101</v>
      </c>
    </row>
    <row r="62" spans="1:7">
      <c r="A62" s="195" t="s">
        <v>176</v>
      </c>
      <c r="B62" s="196" t="s">
        <v>6</v>
      </c>
      <c r="C62" s="196">
        <v>-169226</v>
      </c>
      <c r="D62" s="196">
        <v>-722364</v>
      </c>
      <c r="E62" s="196">
        <v>-9441</v>
      </c>
      <c r="F62" s="196" t="s">
        <v>6</v>
      </c>
      <c r="G62" s="196">
        <v>-901031</v>
      </c>
    </row>
    <row r="63" spans="1:7">
      <c r="A63" s="195" t="s">
        <v>163</v>
      </c>
      <c r="B63" s="196" t="s">
        <v>6</v>
      </c>
      <c r="C63" s="196">
        <v>-66312</v>
      </c>
      <c r="D63" s="196">
        <v>-414420</v>
      </c>
      <c r="E63" s="196">
        <v>-10573</v>
      </c>
      <c r="F63" s="196" t="s">
        <v>6</v>
      </c>
      <c r="G63" s="196">
        <v>-491305</v>
      </c>
    </row>
    <row r="64" spans="1:7">
      <c r="A64" s="195" t="s">
        <v>159</v>
      </c>
      <c r="B64" s="196" t="s">
        <v>6</v>
      </c>
      <c r="C64" s="196" t="s">
        <v>6</v>
      </c>
      <c r="D64" s="196">
        <v>-27079</v>
      </c>
      <c r="E64" s="196" t="s">
        <v>6</v>
      </c>
      <c r="F64" s="196" t="s">
        <v>6</v>
      </c>
      <c r="G64" s="196">
        <v>-27079</v>
      </c>
    </row>
    <row r="65" spans="1:7">
      <c r="A65" s="195" t="s">
        <v>174</v>
      </c>
      <c r="B65" s="196" t="s">
        <v>6</v>
      </c>
      <c r="C65" s="196">
        <v>-21451</v>
      </c>
      <c r="D65" s="196">
        <v>21451</v>
      </c>
      <c r="E65" s="196" t="s">
        <v>6</v>
      </c>
      <c r="F65" s="196" t="s">
        <v>6</v>
      </c>
      <c r="G65" s="196" t="s">
        <v>6</v>
      </c>
    </row>
    <row r="66" spans="1:7">
      <c r="A66" s="195" t="s">
        <v>164</v>
      </c>
      <c r="B66" s="196" t="s">
        <v>6</v>
      </c>
      <c r="C66" s="196">
        <v>425</v>
      </c>
      <c r="D66" s="196">
        <v>912</v>
      </c>
      <c r="E66" s="196">
        <v>307</v>
      </c>
      <c r="F66" s="196" t="s">
        <v>6</v>
      </c>
      <c r="G66" s="196">
        <v>1644</v>
      </c>
    </row>
    <row r="67" spans="1:7">
      <c r="A67" s="193" t="s">
        <v>177</v>
      </c>
      <c r="B67" s="194" t="s">
        <v>6</v>
      </c>
      <c r="C67" s="194">
        <v>-256564</v>
      </c>
      <c r="D67" s="194">
        <v>-1141500</v>
      </c>
      <c r="E67" s="194">
        <v>-19707</v>
      </c>
      <c r="F67" s="194" t="s">
        <v>6</v>
      </c>
      <c r="G67" s="194">
        <v>-1417771</v>
      </c>
    </row>
    <row r="68" spans="1:7">
      <c r="A68" s="197" t="s">
        <v>178</v>
      </c>
      <c r="B68" s="198">
        <f>SUM(B61:B67)</f>
        <v>121607</v>
      </c>
      <c r="C68" s="198">
        <v>1744961</v>
      </c>
      <c r="D68" s="198">
        <v>1924064</v>
      </c>
      <c r="E68" s="198">
        <v>40643</v>
      </c>
      <c r="F68" s="198">
        <f t="shared" ref="F68" si="5">SUM(F61:F67)</f>
        <v>7235055</v>
      </c>
      <c r="G68" s="198">
        <v>11066330</v>
      </c>
    </row>
    <row r="69" spans="1:7">
      <c r="A69" s="193" t="s">
        <v>314</v>
      </c>
      <c r="B69" s="194">
        <v>121607</v>
      </c>
      <c r="C69" s="194">
        <v>2001525</v>
      </c>
      <c r="D69" s="194">
        <v>3065564</v>
      </c>
      <c r="E69" s="194">
        <v>60350</v>
      </c>
      <c r="F69" s="194">
        <v>7235055</v>
      </c>
      <c r="G69" s="194">
        <v>12484101</v>
      </c>
    </row>
    <row r="70" spans="1:7">
      <c r="A70" s="195" t="s">
        <v>157</v>
      </c>
      <c r="B70" s="196"/>
      <c r="C70" s="196"/>
      <c r="D70" s="196"/>
      <c r="E70" s="196"/>
      <c r="F70" s="199">
        <v>3002636</v>
      </c>
      <c r="G70" s="199">
        <v>3002636</v>
      </c>
    </row>
    <row r="71" spans="1:7">
      <c r="A71" s="195" t="s">
        <v>158</v>
      </c>
      <c r="B71" s="196"/>
      <c r="C71" s="196">
        <v>1701316</v>
      </c>
      <c r="D71" s="196">
        <v>1207252</v>
      </c>
      <c r="E71" s="196">
        <v>71815</v>
      </c>
      <c r="F71" s="199">
        <v>-2980383</v>
      </c>
      <c r="G71" s="194" t="s">
        <v>6</v>
      </c>
    </row>
    <row r="72" spans="1:7">
      <c r="A72" s="195" t="s">
        <v>159</v>
      </c>
      <c r="B72" s="196"/>
      <c r="C72" s="196"/>
      <c r="D72" s="196">
        <v>17366</v>
      </c>
      <c r="E72" s="196"/>
      <c r="F72" s="196"/>
      <c r="G72" s="196">
        <v>17366</v>
      </c>
    </row>
    <row r="73" spans="1:7">
      <c r="A73" s="195" t="s">
        <v>160</v>
      </c>
      <c r="B73" s="196"/>
      <c r="C73" s="196">
        <v>-455</v>
      </c>
      <c r="D73" s="196">
        <v>-19796</v>
      </c>
      <c r="E73" s="196">
        <v>-8648</v>
      </c>
      <c r="F73" s="196">
        <v>-3130</v>
      </c>
      <c r="G73" s="196">
        <v>-32029</v>
      </c>
    </row>
    <row r="74" spans="1:7">
      <c r="A74" s="193" t="s">
        <v>364</v>
      </c>
      <c r="B74" s="194">
        <v>121607</v>
      </c>
      <c r="C74" s="194">
        <v>3702386</v>
      </c>
      <c r="D74" s="194">
        <v>4270386</v>
      </c>
      <c r="E74" s="194">
        <v>123517</v>
      </c>
      <c r="F74" s="194">
        <v>7254178</v>
      </c>
      <c r="G74" s="194">
        <v>15472074</v>
      </c>
    </row>
    <row r="75" spans="1:7">
      <c r="A75" s="193" t="s">
        <v>315</v>
      </c>
      <c r="B75" s="194" t="s">
        <v>6</v>
      </c>
      <c r="C75" s="196">
        <v>-256564</v>
      </c>
      <c r="D75" s="196">
        <v>-1141500</v>
      </c>
      <c r="E75" s="196">
        <v>-19707</v>
      </c>
      <c r="F75" s="194" t="s">
        <v>6</v>
      </c>
      <c r="G75" s="196">
        <v>-1417771</v>
      </c>
    </row>
    <row r="76" spans="1:7">
      <c r="A76" s="195" t="s">
        <v>163</v>
      </c>
      <c r="B76" s="194" t="s">
        <v>6</v>
      </c>
      <c r="C76" s="196">
        <v>-100451</v>
      </c>
      <c r="D76" s="196">
        <v>-486045</v>
      </c>
      <c r="E76" s="196">
        <v>-14011</v>
      </c>
      <c r="F76" s="194" t="s">
        <v>6</v>
      </c>
      <c r="G76" s="196">
        <v>-600507</v>
      </c>
    </row>
    <row r="77" spans="1:7">
      <c r="A77" s="195" t="s">
        <v>159</v>
      </c>
      <c r="B77" s="194" t="s">
        <v>6</v>
      </c>
      <c r="C77" s="194" t="s">
        <v>6</v>
      </c>
      <c r="D77" s="196">
        <v>-10095</v>
      </c>
      <c r="E77" s="194" t="s">
        <v>6</v>
      </c>
      <c r="F77" s="194" t="s">
        <v>6</v>
      </c>
      <c r="G77" s="196">
        <v>-10095</v>
      </c>
    </row>
    <row r="78" spans="1:7">
      <c r="A78" s="195" t="s">
        <v>164</v>
      </c>
      <c r="B78" s="194" t="s">
        <v>6</v>
      </c>
      <c r="C78" s="196">
        <v>295</v>
      </c>
      <c r="D78" s="196">
        <v>18493</v>
      </c>
      <c r="E78" s="196">
        <v>8376</v>
      </c>
      <c r="F78" s="194" t="s">
        <v>6</v>
      </c>
      <c r="G78" s="196">
        <v>27164</v>
      </c>
    </row>
    <row r="79" spans="1:7">
      <c r="A79" s="193" t="s">
        <v>365</v>
      </c>
      <c r="B79" s="194" t="s">
        <v>6</v>
      </c>
      <c r="C79" s="194">
        <v>-356720</v>
      </c>
      <c r="D79" s="194">
        <v>-1619147</v>
      </c>
      <c r="E79" s="194">
        <v>-25342</v>
      </c>
      <c r="F79" s="194" t="s">
        <v>6</v>
      </c>
      <c r="G79" s="194">
        <v>-2001209</v>
      </c>
    </row>
    <row r="80" spans="1:7" ht="17.25" customHeight="1">
      <c r="A80" s="197" t="s">
        <v>366</v>
      </c>
      <c r="B80" s="198">
        <v>121607</v>
      </c>
      <c r="C80" s="198">
        <v>3345666</v>
      </c>
      <c r="D80" s="198">
        <v>2651239</v>
      </c>
      <c r="E80" s="198">
        <v>98175</v>
      </c>
      <c r="F80" s="198">
        <v>7254178</v>
      </c>
      <c r="G80" s="198">
        <v>13470865</v>
      </c>
    </row>
    <row r="81" spans="1:7">
      <c r="A81" s="197" t="s">
        <v>469</v>
      </c>
      <c r="B81" s="198">
        <v>121607</v>
      </c>
      <c r="C81" s="198">
        <v>3345666</v>
      </c>
      <c r="D81" s="198">
        <v>2651239</v>
      </c>
      <c r="E81" s="198">
        <v>98175</v>
      </c>
      <c r="F81" s="198">
        <v>7254178</v>
      </c>
      <c r="G81" s="198">
        <v>13470865</v>
      </c>
    </row>
    <row r="82" spans="1:7">
      <c r="A82" s="116" t="s">
        <v>405</v>
      </c>
      <c r="B82" s="200">
        <v>121607</v>
      </c>
      <c r="C82" s="200">
        <v>3702386</v>
      </c>
      <c r="D82" s="200">
        <v>4270386</v>
      </c>
      <c r="E82" s="200">
        <v>123517</v>
      </c>
      <c r="F82" s="200">
        <v>7254178</v>
      </c>
      <c r="G82" s="200">
        <v>15472074</v>
      </c>
    </row>
    <row r="83" spans="1:7">
      <c r="A83" s="116" t="s">
        <v>157</v>
      </c>
      <c r="B83" s="201" t="s">
        <v>6</v>
      </c>
      <c r="C83" s="201" t="s">
        <v>6</v>
      </c>
      <c r="D83" s="201" t="s">
        <v>6</v>
      </c>
      <c r="E83" s="201" t="s">
        <v>6</v>
      </c>
      <c r="F83" s="200">
        <v>3933213</v>
      </c>
      <c r="G83" s="200">
        <v>3933213</v>
      </c>
    </row>
    <row r="84" spans="1:7">
      <c r="A84" s="116" t="s">
        <v>158</v>
      </c>
      <c r="B84" s="200">
        <v>1873</v>
      </c>
      <c r="C84" s="200">
        <v>2239516</v>
      </c>
      <c r="D84" s="200">
        <v>1208678</v>
      </c>
      <c r="E84" s="200">
        <v>55788</v>
      </c>
      <c r="F84" s="200">
        <v>-3505855</v>
      </c>
      <c r="G84" s="201" t="s">
        <v>6</v>
      </c>
    </row>
    <row r="85" spans="1:7">
      <c r="A85" s="116" t="s">
        <v>159</v>
      </c>
      <c r="B85" s="201" t="s">
        <v>6</v>
      </c>
      <c r="C85" s="201" t="s">
        <v>6</v>
      </c>
      <c r="D85" s="200">
        <v>19578</v>
      </c>
      <c r="E85" s="201" t="s">
        <v>6</v>
      </c>
      <c r="F85" s="201" t="s">
        <v>6</v>
      </c>
      <c r="G85" s="200">
        <v>19578</v>
      </c>
    </row>
    <row r="86" spans="1:7">
      <c r="A86" s="195" t="s">
        <v>160</v>
      </c>
      <c r="B86" s="196" t="s">
        <v>6</v>
      </c>
      <c r="C86" s="196" t="s">
        <v>6</v>
      </c>
      <c r="D86" s="196">
        <v>-4763</v>
      </c>
      <c r="E86" s="196">
        <v>-2761</v>
      </c>
      <c r="F86" s="196">
        <v>-1426</v>
      </c>
      <c r="G86" s="196">
        <v>-8950</v>
      </c>
    </row>
    <row r="87" spans="1:7">
      <c r="A87" s="182" t="s">
        <v>470</v>
      </c>
      <c r="B87" s="202">
        <v>123480</v>
      </c>
      <c r="C87" s="202">
        <v>5941902</v>
      </c>
      <c r="D87" s="202">
        <v>5493879</v>
      </c>
      <c r="E87" s="202">
        <v>176544</v>
      </c>
      <c r="F87" s="202">
        <v>7680110</v>
      </c>
      <c r="G87" s="202">
        <v>19415915</v>
      </c>
    </row>
    <row r="88" spans="1:7">
      <c r="A88" s="193" t="s">
        <v>471</v>
      </c>
      <c r="B88" s="194" t="s">
        <v>6</v>
      </c>
      <c r="C88" s="194">
        <v>-356720</v>
      </c>
      <c r="D88" s="194">
        <v>-1619147</v>
      </c>
      <c r="E88" s="194">
        <v>-25342</v>
      </c>
      <c r="F88" s="194" t="s">
        <v>6</v>
      </c>
      <c r="G88" s="194">
        <v>-2001209</v>
      </c>
    </row>
    <row r="89" spans="1:7">
      <c r="A89" s="195" t="s">
        <v>163</v>
      </c>
      <c r="B89" s="194" t="s">
        <v>6</v>
      </c>
      <c r="C89" s="196">
        <v>-147693</v>
      </c>
      <c r="D89" s="196">
        <v>-632015</v>
      </c>
      <c r="E89" s="196">
        <v>-24068</v>
      </c>
      <c r="F89" s="194" t="s">
        <v>6</v>
      </c>
      <c r="G89" s="196">
        <v>-803776</v>
      </c>
    </row>
    <row r="90" spans="1:7">
      <c r="A90" s="195" t="s">
        <v>159</v>
      </c>
      <c r="B90" s="194" t="s">
        <v>6</v>
      </c>
      <c r="C90" s="196" t="s">
        <v>6</v>
      </c>
      <c r="D90" s="196">
        <v>-10076</v>
      </c>
      <c r="E90" s="196" t="s">
        <v>6</v>
      </c>
      <c r="F90" s="194" t="s">
        <v>6</v>
      </c>
      <c r="G90" s="196">
        <v>-10076</v>
      </c>
    </row>
    <row r="91" spans="1:7">
      <c r="A91" s="116" t="s">
        <v>164</v>
      </c>
      <c r="B91" s="201" t="s">
        <v>6</v>
      </c>
      <c r="C91" s="201" t="s">
        <v>6</v>
      </c>
      <c r="D91" s="200">
        <v>4757</v>
      </c>
      <c r="E91" s="200">
        <v>2761</v>
      </c>
      <c r="F91" s="201" t="s">
        <v>6</v>
      </c>
      <c r="G91" s="200">
        <v>7518</v>
      </c>
    </row>
    <row r="92" spans="1:7">
      <c r="A92" s="193" t="s">
        <v>472</v>
      </c>
      <c r="B92" s="194" t="s">
        <v>6</v>
      </c>
      <c r="C92" s="194">
        <v>-504413</v>
      </c>
      <c r="D92" s="194">
        <v>-2256481</v>
      </c>
      <c r="E92" s="194">
        <v>-46649</v>
      </c>
      <c r="F92" s="194" t="s">
        <v>6</v>
      </c>
      <c r="G92" s="194">
        <v>-2807543</v>
      </c>
    </row>
    <row r="93" spans="1:7">
      <c r="A93" s="197" t="s">
        <v>473</v>
      </c>
      <c r="B93" s="198">
        <v>123480</v>
      </c>
      <c r="C93" s="198">
        <v>5437489</v>
      </c>
      <c r="D93" s="198">
        <v>3237398</v>
      </c>
      <c r="E93" s="198">
        <v>129895</v>
      </c>
      <c r="F93" s="198">
        <v>7680110</v>
      </c>
      <c r="G93" s="198">
        <v>16608372</v>
      </c>
    </row>
    <row r="97" spans="1:7" ht="31">
      <c r="A97" s="182" t="s">
        <v>388</v>
      </c>
    </row>
    <row r="98" spans="1:7" ht="31">
      <c r="A98" s="189" t="s">
        <v>275</v>
      </c>
      <c r="B98" s="190" t="s">
        <v>57</v>
      </c>
      <c r="C98" s="190" t="s">
        <v>58</v>
      </c>
      <c r="D98" s="190" t="s">
        <v>179</v>
      </c>
      <c r="E98" s="190" t="s">
        <v>59</v>
      </c>
      <c r="F98" s="190" t="s">
        <v>60</v>
      </c>
      <c r="G98" s="190" t="s">
        <v>61</v>
      </c>
    </row>
    <row r="99" spans="1:7">
      <c r="A99" s="197" t="s">
        <v>310</v>
      </c>
      <c r="B99" s="198">
        <v>121607</v>
      </c>
      <c r="C99" s="198">
        <v>574492</v>
      </c>
      <c r="D99" s="198">
        <v>1527856</v>
      </c>
      <c r="E99" s="198">
        <v>36484</v>
      </c>
      <c r="F99" s="198">
        <v>5918023</v>
      </c>
      <c r="G99" s="198">
        <v>8178462</v>
      </c>
    </row>
    <row r="100" spans="1:7">
      <c r="A100" s="193" t="s">
        <v>173</v>
      </c>
      <c r="B100" s="194">
        <v>121607</v>
      </c>
      <c r="C100" s="194">
        <v>743718</v>
      </c>
      <c r="D100" s="194">
        <v>2250220</v>
      </c>
      <c r="E100" s="194">
        <v>45925</v>
      </c>
      <c r="F100" s="194">
        <v>5918023</v>
      </c>
      <c r="G100" s="194">
        <v>9079493</v>
      </c>
    </row>
    <row r="101" spans="1:7">
      <c r="A101" s="195" t="s">
        <v>157</v>
      </c>
      <c r="B101" s="196" t="s">
        <v>6</v>
      </c>
      <c r="C101" s="196" t="s">
        <v>6</v>
      </c>
      <c r="D101" s="196" t="s">
        <v>6</v>
      </c>
      <c r="E101" s="196" t="s">
        <v>6</v>
      </c>
      <c r="F101" s="196">
        <v>1690987</v>
      </c>
      <c r="G101" s="196">
        <v>1690987</v>
      </c>
    </row>
    <row r="102" spans="1:7">
      <c r="A102" s="195" t="s">
        <v>158</v>
      </c>
      <c r="B102" s="196" t="s">
        <v>6</v>
      </c>
      <c r="C102" s="196">
        <v>771310</v>
      </c>
      <c r="D102" s="196">
        <v>779729</v>
      </c>
      <c r="E102" s="196">
        <v>12742</v>
      </c>
      <c r="F102" s="196">
        <v>-1563781</v>
      </c>
      <c r="G102" s="196" t="s">
        <v>6</v>
      </c>
    </row>
    <row r="103" spans="1:7">
      <c r="A103" s="195" t="s">
        <v>338</v>
      </c>
      <c r="B103" s="196" t="s">
        <v>6</v>
      </c>
      <c r="C103" s="196" t="s">
        <v>6</v>
      </c>
      <c r="D103" s="196">
        <v>79984</v>
      </c>
      <c r="E103" s="196" t="s">
        <v>6</v>
      </c>
      <c r="F103" s="196" t="s">
        <v>6</v>
      </c>
      <c r="G103" s="196">
        <v>79984</v>
      </c>
    </row>
    <row r="104" spans="1:7">
      <c r="A104" s="195" t="s">
        <v>174</v>
      </c>
      <c r="B104" s="196" t="s">
        <v>6</v>
      </c>
      <c r="C104" s="196">
        <v>147276</v>
      </c>
      <c r="D104" s="196">
        <v>-147276</v>
      </c>
      <c r="E104" s="196" t="s">
        <v>6</v>
      </c>
      <c r="F104" s="196" t="s">
        <v>6</v>
      </c>
      <c r="G104" s="196" t="s">
        <v>6</v>
      </c>
    </row>
    <row r="105" spans="1:7">
      <c r="A105" s="195" t="s">
        <v>160</v>
      </c>
      <c r="B105" s="196" t="s">
        <v>6</v>
      </c>
      <c r="C105" s="196">
        <v>-856</v>
      </c>
      <c r="D105" s="196">
        <v>-100</v>
      </c>
      <c r="E105" s="196" t="s">
        <v>6</v>
      </c>
      <c r="F105" s="196" t="s">
        <v>6</v>
      </c>
      <c r="G105" s="196">
        <v>-956</v>
      </c>
    </row>
    <row r="106" spans="1:7">
      <c r="A106" s="193" t="s">
        <v>339</v>
      </c>
      <c r="B106" s="194">
        <v>121607</v>
      </c>
      <c r="C106" s="194">
        <v>1661448</v>
      </c>
      <c r="D106" s="194">
        <v>2962557</v>
      </c>
      <c r="E106" s="194">
        <v>58667</v>
      </c>
      <c r="F106" s="194">
        <v>6045229</v>
      </c>
      <c r="G106" s="194">
        <v>10849508</v>
      </c>
    </row>
    <row r="107" spans="1:7">
      <c r="A107" s="193" t="s">
        <v>176</v>
      </c>
      <c r="B107" s="196" t="s">
        <v>6</v>
      </c>
      <c r="C107" s="194">
        <v>-169226</v>
      </c>
      <c r="D107" s="194">
        <v>-722364</v>
      </c>
      <c r="E107" s="194">
        <v>-9441</v>
      </c>
      <c r="F107" s="196" t="s">
        <v>6</v>
      </c>
      <c r="G107" s="194">
        <v>-901031</v>
      </c>
    </row>
    <row r="108" spans="1:7">
      <c r="A108" s="195" t="s">
        <v>163</v>
      </c>
      <c r="B108" s="196" t="s">
        <v>6</v>
      </c>
      <c r="C108" s="196">
        <v>-27842</v>
      </c>
      <c r="D108" s="196">
        <v>-180293</v>
      </c>
      <c r="E108" s="196">
        <v>-13222</v>
      </c>
      <c r="F108" s="196" t="s">
        <v>6</v>
      </c>
      <c r="G108" s="196">
        <v>-221357</v>
      </c>
    </row>
    <row r="109" spans="1:7">
      <c r="A109" s="195" t="s">
        <v>338</v>
      </c>
      <c r="B109" s="196" t="s">
        <v>6</v>
      </c>
      <c r="C109" s="196" t="s">
        <v>6</v>
      </c>
      <c r="D109" s="196">
        <v>-21610</v>
      </c>
      <c r="E109" s="196" t="s">
        <v>6</v>
      </c>
      <c r="F109" s="196" t="s">
        <v>6</v>
      </c>
      <c r="G109" s="196">
        <v>-21610</v>
      </c>
    </row>
    <row r="110" spans="1:7">
      <c r="A110" s="195" t="s">
        <v>174</v>
      </c>
      <c r="B110" s="196" t="s">
        <v>6</v>
      </c>
      <c r="C110" s="196">
        <v>-17967</v>
      </c>
      <c r="D110" s="196">
        <v>17967</v>
      </c>
      <c r="E110" s="196" t="s">
        <v>6</v>
      </c>
      <c r="F110" s="196" t="s">
        <v>6</v>
      </c>
      <c r="G110" s="196" t="s">
        <v>6</v>
      </c>
    </row>
    <row r="111" spans="1:7">
      <c r="A111" s="195" t="s">
        <v>164</v>
      </c>
      <c r="B111" s="196" t="s">
        <v>6</v>
      </c>
      <c r="C111" s="196">
        <v>425</v>
      </c>
      <c r="D111" s="196">
        <v>99</v>
      </c>
      <c r="E111" s="196" t="s">
        <v>6</v>
      </c>
      <c r="F111" s="196" t="s">
        <v>6</v>
      </c>
      <c r="G111" s="196">
        <v>524</v>
      </c>
    </row>
    <row r="112" spans="1:7">
      <c r="A112" s="193" t="s">
        <v>340</v>
      </c>
      <c r="B112" s="196" t="s">
        <v>6</v>
      </c>
      <c r="C112" s="194">
        <v>-214610</v>
      </c>
      <c r="D112" s="194">
        <v>-906201</v>
      </c>
      <c r="E112" s="194">
        <v>-22663</v>
      </c>
      <c r="F112" s="196" t="s">
        <v>6</v>
      </c>
      <c r="G112" s="194">
        <v>-1143474</v>
      </c>
    </row>
    <row r="113" spans="1:7">
      <c r="A113" s="197" t="s">
        <v>341</v>
      </c>
      <c r="B113" s="198">
        <v>121607</v>
      </c>
      <c r="C113" s="198">
        <v>1446838</v>
      </c>
      <c r="D113" s="198">
        <v>2056356</v>
      </c>
      <c r="E113" s="198">
        <v>36004</v>
      </c>
      <c r="F113" s="198">
        <v>6045229</v>
      </c>
      <c r="G113" s="198">
        <v>9706034</v>
      </c>
    </row>
    <row r="114" spans="1:7">
      <c r="A114" s="197" t="s">
        <v>319</v>
      </c>
      <c r="B114" s="198">
        <v>121607</v>
      </c>
      <c r="C114" s="198">
        <v>1744961</v>
      </c>
      <c r="D114" s="198">
        <v>1924064</v>
      </c>
      <c r="E114" s="198">
        <v>40643</v>
      </c>
      <c r="F114" s="198">
        <v>7235055</v>
      </c>
      <c r="G114" s="198">
        <v>11066330</v>
      </c>
    </row>
    <row r="115" spans="1:7">
      <c r="A115" s="193" t="s">
        <v>314</v>
      </c>
      <c r="B115" s="194">
        <v>121607</v>
      </c>
      <c r="C115" s="194">
        <v>2001525</v>
      </c>
      <c r="D115" s="194">
        <v>3065564</v>
      </c>
      <c r="E115" s="194">
        <v>60350</v>
      </c>
      <c r="F115" s="194">
        <v>7235055</v>
      </c>
      <c r="G115" s="194">
        <v>12484101</v>
      </c>
    </row>
    <row r="116" spans="1:7">
      <c r="A116" s="195" t="s">
        <v>157</v>
      </c>
      <c r="B116" s="196" t="s">
        <v>6</v>
      </c>
      <c r="C116" s="196" t="s">
        <v>6</v>
      </c>
      <c r="D116" s="196" t="s">
        <v>6</v>
      </c>
      <c r="E116" s="196" t="s">
        <v>6</v>
      </c>
      <c r="F116" s="196">
        <v>1189531</v>
      </c>
      <c r="G116" s="196">
        <v>1189531</v>
      </c>
    </row>
    <row r="117" spans="1:7">
      <c r="A117" s="195" t="s">
        <v>158</v>
      </c>
      <c r="B117" s="196" t="s">
        <v>6</v>
      </c>
      <c r="C117" s="196" t="s">
        <v>6</v>
      </c>
      <c r="D117" s="196">
        <v>532867</v>
      </c>
      <c r="E117" s="196">
        <v>22603</v>
      </c>
      <c r="F117" s="196">
        <v>-555470</v>
      </c>
      <c r="G117" s="196" t="s">
        <v>6</v>
      </c>
    </row>
    <row r="118" spans="1:7">
      <c r="A118" s="195" t="s">
        <v>159</v>
      </c>
      <c r="B118" s="196" t="s">
        <v>6</v>
      </c>
      <c r="C118" s="196" t="s">
        <v>6</v>
      </c>
      <c r="D118" s="196">
        <v>12975</v>
      </c>
      <c r="E118" s="196" t="s">
        <v>6</v>
      </c>
      <c r="F118" s="196" t="s">
        <v>6</v>
      </c>
      <c r="G118" s="196">
        <v>12975</v>
      </c>
    </row>
    <row r="119" spans="1:7">
      <c r="A119" s="195" t="s">
        <v>160</v>
      </c>
      <c r="B119" s="196" t="s">
        <v>6</v>
      </c>
      <c r="C119" s="196" t="s">
        <v>6</v>
      </c>
      <c r="D119" s="196">
        <v>-972</v>
      </c>
      <c r="E119" s="196">
        <v>-570</v>
      </c>
      <c r="F119" s="196">
        <v>-11</v>
      </c>
      <c r="G119" s="196">
        <v>-1553</v>
      </c>
    </row>
    <row r="120" spans="1:7">
      <c r="A120" s="193" t="s">
        <v>342</v>
      </c>
      <c r="B120" s="194">
        <v>121607</v>
      </c>
      <c r="C120" s="194">
        <v>2001525</v>
      </c>
      <c r="D120" s="194">
        <v>3610434</v>
      </c>
      <c r="E120" s="194">
        <v>82383</v>
      </c>
      <c r="F120" s="194">
        <v>7869105</v>
      </c>
      <c r="G120" s="194">
        <v>13685054</v>
      </c>
    </row>
    <row r="121" spans="1:7">
      <c r="A121" s="193" t="s">
        <v>315</v>
      </c>
      <c r="B121" s="196" t="s">
        <v>6</v>
      </c>
      <c r="C121" s="194">
        <v>-256564</v>
      </c>
      <c r="D121" s="194">
        <v>-1141500</v>
      </c>
      <c r="E121" s="194">
        <v>-19707</v>
      </c>
      <c r="F121" s="196" t="s">
        <v>6</v>
      </c>
      <c r="G121" s="194">
        <v>-1417771</v>
      </c>
    </row>
    <row r="122" spans="1:7">
      <c r="A122" s="195" t="s">
        <v>163</v>
      </c>
      <c r="B122" s="196" t="s">
        <v>6</v>
      </c>
      <c r="C122" s="196">
        <v>-50742</v>
      </c>
      <c r="D122" s="196">
        <v>-233712</v>
      </c>
      <c r="E122" s="196">
        <v>-6113</v>
      </c>
      <c r="F122" s="196" t="s">
        <v>6</v>
      </c>
      <c r="G122" s="196">
        <v>-290567</v>
      </c>
    </row>
    <row r="123" spans="1:7">
      <c r="A123" s="195" t="s">
        <v>159</v>
      </c>
      <c r="B123" s="196" t="s">
        <v>6</v>
      </c>
      <c r="C123" s="196" t="s">
        <v>6</v>
      </c>
      <c r="D123" s="196">
        <v>-7709</v>
      </c>
      <c r="E123" s="196" t="s">
        <v>6</v>
      </c>
      <c r="F123" s="196" t="s">
        <v>6</v>
      </c>
      <c r="G123" s="196">
        <v>-7709</v>
      </c>
    </row>
    <row r="124" spans="1:7">
      <c r="A124" s="195" t="s">
        <v>164</v>
      </c>
      <c r="B124" s="196" t="s">
        <v>6</v>
      </c>
      <c r="C124" s="196" t="s">
        <v>6</v>
      </c>
      <c r="D124" s="196">
        <v>929</v>
      </c>
      <c r="E124" s="196">
        <v>314</v>
      </c>
      <c r="F124" s="196" t="s">
        <v>6</v>
      </c>
      <c r="G124" s="196">
        <v>1243</v>
      </c>
    </row>
    <row r="125" spans="1:7">
      <c r="A125" s="193" t="s">
        <v>343</v>
      </c>
      <c r="B125" s="196" t="s">
        <v>6</v>
      </c>
      <c r="C125" s="194">
        <v>-307306</v>
      </c>
      <c r="D125" s="194">
        <v>-1381992</v>
      </c>
      <c r="E125" s="194">
        <v>-25506</v>
      </c>
      <c r="F125" s="196" t="s">
        <v>6</v>
      </c>
      <c r="G125" s="194">
        <v>-1714804</v>
      </c>
    </row>
    <row r="126" spans="1:7">
      <c r="A126" s="197" t="s">
        <v>344</v>
      </c>
      <c r="B126" s="204">
        <v>121607</v>
      </c>
      <c r="C126" s="198">
        <v>1694219</v>
      </c>
      <c r="D126" s="198">
        <v>2228442</v>
      </c>
      <c r="E126" s="198">
        <v>56877</v>
      </c>
      <c r="F126" s="198">
        <v>7869105</v>
      </c>
      <c r="G126" s="205">
        <v>11970250</v>
      </c>
    </row>
    <row r="127" spans="1:7">
      <c r="A127" s="206" t="s">
        <v>404</v>
      </c>
      <c r="B127" s="204">
        <v>121607</v>
      </c>
      <c r="C127" s="204">
        <v>3345666</v>
      </c>
      <c r="D127" s="198">
        <v>2651239</v>
      </c>
      <c r="E127" s="207">
        <v>98175</v>
      </c>
      <c r="F127" s="204">
        <v>7254178</v>
      </c>
      <c r="G127" s="207">
        <v>13470865</v>
      </c>
    </row>
    <row r="128" spans="1:7">
      <c r="A128" s="193" t="s">
        <v>405</v>
      </c>
      <c r="B128" s="208">
        <v>121607</v>
      </c>
      <c r="C128" s="208">
        <v>3702386</v>
      </c>
      <c r="D128" s="209">
        <v>4270386</v>
      </c>
      <c r="E128" s="209">
        <v>123517</v>
      </c>
      <c r="F128" s="209">
        <v>7254178</v>
      </c>
      <c r="G128" s="209">
        <v>15472074</v>
      </c>
    </row>
    <row r="129" spans="1:7">
      <c r="A129" s="210" t="s">
        <v>157</v>
      </c>
      <c r="B129" s="196" t="s">
        <v>6</v>
      </c>
      <c r="C129" s="211" t="s">
        <v>6</v>
      </c>
      <c r="D129" s="212" t="s">
        <v>6</v>
      </c>
      <c r="E129" s="212" t="s">
        <v>6</v>
      </c>
      <c r="F129" s="212">
        <v>2637385</v>
      </c>
      <c r="G129" s="212">
        <v>2637385</v>
      </c>
    </row>
    <row r="130" spans="1:7">
      <c r="A130" s="210" t="s">
        <v>345</v>
      </c>
      <c r="B130" s="196" t="s">
        <v>6</v>
      </c>
      <c r="C130" s="211">
        <v>65884</v>
      </c>
      <c r="D130" s="212">
        <v>614417</v>
      </c>
      <c r="E130" s="212">
        <v>16696</v>
      </c>
      <c r="F130" s="212">
        <v>-696997</v>
      </c>
      <c r="G130" s="212" t="s">
        <v>6</v>
      </c>
    </row>
    <row r="131" spans="1:7">
      <c r="A131" s="213" t="s">
        <v>400</v>
      </c>
      <c r="B131" s="208">
        <v>121607</v>
      </c>
      <c r="C131" s="208">
        <v>3768270</v>
      </c>
      <c r="D131" s="209">
        <v>4884803</v>
      </c>
      <c r="E131" s="209">
        <v>140213</v>
      </c>
      <c r="F131" s="209">
        <v>9194566</v>
      </c>
      <c r="G131" s="209">
        <v>18109459</v>
      </c>
    </row>
    <row r="132" spans="1:7">
      <c r="A132" s="213" t="s">
        <v>401</v>
      </c>
      <c r="B132" s="194" t="s">
        <v>6</v>
      </c>
      <c r="C132" s="194">
        <v>-356720</v>
      </c>
      <c r="D132" s="209">
        <v>-1619147</v>
      </c>
      <c r="E132" s="209">
        <v>-25342</v>
      </c>
      <c r="F132" s="209" t="s">
        <v>6</v>
      </c>
      <c r="G132" s="209">
        <v>-2001209</v>
      </c>
    </row>
    <row r="133" spans="1:7">
      <c r="A133" s="210" t="s">
        <v>163</v>
      </c>
      <c r="B133" s="196" t="s">
        <v>6</v>
      </c>
      <c r="C133" s="196">
        <v>-64850</v>
      </c>
      <c r="D133" s="212">
        <v>-299959</v>
      </c>
      <c r="E133" s="212">
        <v>-10836</v>
      </c>
      <c r="F133" s="212" t="s">
        <v>6</v>
      </c>
      <c r="G133" s="212">
        <v>-375645</v>
      </c>
    </row>
    <row r="134" spans="1:7">
      <c r="A134" s="213" t="s">
        <v>402</v>
      </c>
      <c r="B134" s="196" t="s">
        <v>6</v>
      </c>
      <c r="C134" s="196">
        <v>-421570</v>
      </c>
      <c r="D134" s="212">
        <v>-1919106</v>
      </c>
      <c r="E134" s="209">
        <v>-36178</v>
      </c>
      <c r="F134" s="212" t="s">
        <v>6</v>
      </c>
      <c r="G134" s="209">
        <f>+SUM(G132:G133)</f>
        <v>-2376854</v>
      </c>
    </row>
    <row r="135" spans="1:7">
      <c r="A135" s="214" t="s">
        <v>403</v>
      </c>
      <c r="B135" s="204">
        <v>121607</v>
      </c>
      <c r="C135" s="204">
        <v>3346700</v>
      </c>
      <c r="D135" s="207">
        <v>2965697</v>
      </c>
      <c r="E135" s="207">
        <v>104035</v>
      </c>
      <c r="F135" s="207">
        <v>9194566</v>
      </c>
      <c r="G135" s="207">
        <f>+G131+G134</f>
        <v>15732605</v>
      </c>
    </row>
    <row r="136" spans="1:7">
      <c r="A136" s="193" t="s">
        <v>615</v>
      </c>
      <c r="B136" s="194">
        <v>123480.13634</v>
      </c>
      <c r="C136" s="194">
        <v>5941901.7739021899</v>
      </c>
      <c r="D136" s="194">
        <v>5493879</v>
      </c>
      <c r="E136" s="194">
        <v>176544.38571868889</v>
      </c>
      <c r="F136" s="194">
        <v>7680110</v>
      </c>
      <c r="G136" s="194">
        <v>19415915</v>
      </c>
    </row>
    <row r="137" spans="1:7">
      <c r="A137" s="195" t="s">
        <v>157</v>
      </c>
      <c r="B137" s="196" t="s">
        <v>6</v>
      </c>
      <c r="C137" s="196" t="s">
        <v>6</v>
      </c>
      <c r="D137" s="196" t="s">
        <v>6</v>
      </c>
      <c r="E137" s="196" t="s">
        <v>6</v>
      </c>
      <c r="F137" s="196">
        <v>4541729</v>
      </c>
      <c r="G137" s="196">
        <v>4541729</v>
      </c>
    </row>
    <row r="138" spans="1:7">
      <c r="A138" s="195" t="s">
        <v>345</v>
      </c>
      <c r="B138" s="196" t="s">
        <v>6</v>
      </c>
      <c r="C138" s="196">
        <v>4688474.5918567991</v>
      </c>
      <c r="D138" s="196">
        <v>1019484.9895498899</v>
      </c>
      <c r="E138" s="196">
        <v>15734.284158505921</v>
      </c>
      <c r="F138" s="196">
        <v>-5723693.8655651947</v>
      </c>
      <c r="G138" s="196" t="s">
        <v>6</v>
      </c>
    </row>
    <row r="139" spans="1:7">
      <c r="A139" s="195" t="s">
        <v>160</v>
      </c>
      <c r="B139" s="196" t="s">
        <v>6</v>
      </c>
      <c r="C139" s="196">
        <v>-110.05404999999973</v>
      </c>
      <c r="D139" s="196">
        <v>-7916.9671099999869</v>
      </c>
      <c r="E139" s="196">
        <v>-675.00922000000173</v>
      </c>
      <c r="F139" s="196" t="s">
        <v>6</v>
      </c>
      <c r="G139" s="196">
        <v>-8702.0303799999892</v>
      </c>
    </row>
    <row r="140" spans="1:7">
      <c r="A140" s="213" t="s">
        <v>616</v>
      </c>
      <c r="B140" s="208">
        <v>123480.13634</v>
      </c>
      <c r="C140" s="208">
        <v>10630267</v>
      </c>
      <c r="D140" s="209">
        <v>6505447</v>
      </c>
      <c r="E140" s="209">
        <v>191603</v>
      </c>
      <c r="F140" s="209">
        <v>6498145</v>
      </c>
      <c r="G140" s="209">
        <v>23948942</v>
      </c>
    </row>
    <row r="141" spans="1:7">
      <c r="A141" s="213" t="s">
        <v>617</v>
      </c>
      <c r="B141" s="196" t="s">
        <v>6</v>
      </c>
      <c r="C141" s="194">
        <v>-504413</v>
      </c>
      <c r="D141" s="209">
        <v>-2256481</v>
      </c>
      <c r="E141" s="209">
        <v>-46649.22476822076</v>
      </c>
      <c r="F141" s="209">
        <v>0</v>
      </c>
      <c r="G141" s="209">
        <v>-2807543</v>
      </c>
    </row>
    <row r="142" spans="1:7">
      <c r="A142" s="195" t="s">
        <v>163</v>
      </c>
      <c r="B142" s="196" t="s">
        <v>6</v>
      </c>
      <c r="C142" s="196">
        <v>-127505.01856060418</v>
      </c>
      <c r="D142" s="196">
        <v>-389420.58083004359</v>
      </c>
      <c r="E142" s="196">
        <v>-16697.712285408415</v>
      </c>
      <c r="F142" s="196" t="s">
        <v>6</v>
      </c>
      <c r="G142" s="196">
        <v>-533624</v>
      </c>
    </row>
    <row r="143" spans="1:7">
      <c r="A143" s="195" t="s">
        <v>164</v>
      </c>
      <c r="B143" s="196" t="s">
        <v>6</v>
      </c>
      <c r="C143" s="196">
        <v>110.05404999999996</v>
      </c>
      <c r="D143" s="196">
        <v>7020.0974590840115</v>
      </c>
      <c r="E143" s="196">
        <v>675.00922000000082</v>
      </c>
      <c r="F143" s="196" t="s">
        <v>6</v>
      </c>
      <c r="G143" s="196">
        <v>7805.160729084012</v>
      </c>
    </row>
    <row r="144" spans="1:7">
      <c r="A144" s="213" t="s">
        <v>618</v>
      </c>
      <c r="B144" s="196" t="s">
        <v>6</v>
      </c>
      <c r="C144" s="194">
        <v>-631808</v>
      </c>
      <c r="D144" s="209">
        <v>-2638882</v>
      </c>
      <c r="E144" s="209">
        <v>-62671.927833629175</v>
      </c>
      <c r="F144" s="209" t="s">
        <v>6</v>
      </c>
      <c r="G144" s="209">
        <v>-3333362</v>
      </c>
    </row>
    <row r="145" spans="1:7">
      <c r="A145" s="214" t="s">
        <v>619</v>
      </c>
      <c r="B145" s="204">
        <v>123480.13634</v>
      </c>
      <c r="C145" s="204">
        <v>9998459</v>
      </c>
      <c r="D145" s="207">
        <v>3866565</v>
      </c>
      <c r="E145" s="207">
        <v>128931</v>
      </c>
      <c r="F145" s="207">
        <v>6498145</v>
      </c>
      <c r="G145" s="207">
        <v>20615580</v>
      </c>
    </row>
  </sheetData>
  <hyperlinks>
    <hyperlink ref="A1" location="'Титульный лист'!A1" display="← Обратно к содержанию" xr:uid="{00000000-0004-0000-0C00-00000000000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55"/>
  <sheetViews>
    <sheetView showGridLines="0" topLeftCell="A136" zoomScale="80" zoomScaleNormal="80" workbookViewId="0">
      <selection activeCell="B1" sqref="B1"/>
    </sheetView>
  </sheetViews>
  <sheetFormatPr defaultColWidth="11" defaultRowHeight="15.5"/>
  <cols>
    <col min="1" max="1" width="57.08203125" style="51" customWidth="1"/>
    <col min="2" max="2" width="19.08203125" style="53" customWidth="1"/>
    <col min="3" max="3" width="18.58203125" style="53" customWidth="1"/>
    <col min="4" max="4" width="19" style="53" customWidth="1"/>
    <col min="5" max="6" width="19.58203125" style="53" customWidth="1"/>
    <col min="7" max="7" width="16.75" style="216" customWidth="1"/>
    <col min="8" max="8" width="4.5" customWidth="1"/>
  </cols>
  <sheetData>
    <row r="1" spans="1:7" ht="42.75" customHeight="1">
      <c r="A1" s="119" t="s">
        <v>276</v>
      </c>
      <c r="G1" s="168"/>
    </row>
    <row r="2" spans="1:7" ht="27" customHeight="1">
      <c r="A2" s="120" t="s">
        <v>290</v>
      </c>
      <c r="G2" s="168"/>
    </row>
    <row r="3" spans="1:7" ht="27" customHeight="1">
      <c r="A3" s="182" t="s">
        <v>386</v>
      </c>
      <c r="G3" s="168"/>
    </row>
    <row r="4" spans="1:7" s="3" customFormat="1" ht="31">
      <c r="A4" s="189" t="s">
        <v>275</v>
      </c>
      <c r="B4" s="215" t="s">
        <v>240</v>
      </c>
      <c r="C4" s="215" t="s">
        <v>241</v>
      </c>
      <c r="D4" s="215" t="s">
        <v>393</v>
      </c>
      <c r="E4" s="215" t="s">
        <v>242</v>
      </c>
      <c r="F4" s="215" t="s">
        <v>243</v>
      </c>
      <c r="G4" s="215" t="s">
        <v>61</v>
      </c>
    </row>
    <row r="5" spans="1:7" s="2" customFormat="1">
      <c r="A5" s="182" t="s">
        <v>221</v>
      </c>
      <c r="B5" s="194">
        <v>58275</v>
      </c>
      <c r="C5" s="194">
        <v>2932</v>
      </c>
      <c r="D5" s="194" t="s">
        <v>6</v>
      </c>
      <c r="E5" s="194">
        <v>233632</v>
      </c>
      <c r="F5" s="194">
        <v>13960</v>
      </c>
      <c r="G5" s="194">
        <v>308799</v>
      </c>
    </row>
    <row r="6" spans="1:7">
      <c r="A6" s="116" t="s">
        <v>222</v>
      </c>
      <c r="B6" s="196">
        <v>63241</v>
      </c>
      <c r="C6" s="196">
        <v>3202</v>
      </c>
      <c r="D6" s="194" t="s">
        <v>6</v>
      </c>
      <c r="E6" s="196">
        <v>233632</v>
      </c>
      <c r="F6" s="196">
        <v>16232</v>
      </c>
      <c r="G6" s="194">
        <v>316487</v>
      </c>
    </row>
    <row r="7" spans="1:7">
      <c r="A7" s="116" t="s">
        <v>157</v>
      </c>
      <c r="B7" s="194" t="s">
        <v>6</v>
      </c>
      <c r="C7" s="194" t="s">
        <v>6</v>
      </c>
      <c r="D7" s="194" t="s">
        <v>6</v>
      </c>
      <c r="E7" s="196">
        <v>181214</v>
      </c>
      <c r="F7" s="196">
        <v>11163</v>
      </c>
      <c r="G7" s="194">
        <v>192377</v>
      </c>
    </row>
    <row r="8" spans="1:7">
      <c r="A8" s="116" t="s">
        <v>158</v>
      </c>
      <c r="B8" s="196">
        <v>48877</v>
      </c>
      <c r="C8" s="196">
        <v>1539</v>
      </c>
      <c r="D8" s="194" t="s">
        <v>6</v>
      </c>
      <c r="E8" s="196">
        <v>-50416</v>
      </c>
      <c r="F8" s="194" t="s">
        <v>6</v>
      </c>
      <c r="G8" s="194" t="s">
        <v>6</v>
      </c>
    </row>
    <row r="9" spans="1:7">
      <c r="A9" s="116" t="s">
        <v>160</v>
      </c>
      <c r="B9" s="194" t="s">
        <v>6</v>
      </c>
      <c r="C9" s="194" t="s">
        <v>6</v>
      </c>
      <c r="D9" s="194" t="s">
        <v>6</v>
      </c>
      <c r="E9" s="196">
        <v>-26839</v>
      </c>
      <c r="F9" s="194" t="s">
        <v>6</v>
      </c>
      <c r="G9" s="194">
        <v>-26839</v>
      </c>
    </row>
    <row r="10" spans="1:7" s="2" customFormat="1">
      <c r="A10" s="182" t="s">
        <v>223</v>
      </c>
      <c r="B10" s="194">
        <v>112298</v>
      </c>
      <c r="C10" s="194">
        <v>4741</v>
      </c>
      <c r="D10" s="194" t="s">
        <v>6</v>
      </c>
      <c r="E10" s="194">
        <v>337591</v>
      </c>
      <c r="F10" s="194">
        <v>27395</v>
      </c>
      <c r="G10" s="194">
        <v>482025</v>
      </c>
    </row>
    <row r="11" spans="1:7">
      <c r="A11" s="116" t="s">
        <v>224</v>
      </c>
      <c r="B11" s="196">
        <v>-5146</v>
      </c>
      <c r="C11" s="196">
        <v>-270</v>
      </c>
      <c r="D11" s="194" t="s">
        <v>6</v>
      </c>
      <c r="E11" s="194" t="s">
        <v>6</v>
      </c>
      <c r="F11" s="196">
        <v>-2272</v>
      </c>
      <c r="G11" s="194">
        <v>-7688</v>
      </c>
    </row>
    <row r="12" spans="1:7">
      <c r="A12" s="116" t="s">
        <v>163</v>
      </c>
      <c r="B12" s="196">
        <v>-11026</v>
      </c>
      <c r="C12" s="196">
        <v>-609</v>
      </c>
      <c r="D12" s="194" t="s">
        <v>6</v>
      </c>
      <c r="E12" s="194" t="s">
        <v>6</v>
      </c>
      <c r="F12" s="196">
        <v>-9151</v>
      </c>
      <c r="G12" s="194">
        <v>-20786</v>
      </c>
    </row>
    <row r="13" spans="1:7" s="2" customFormat="1">
      <c r="A13" s="182" t="s">
        <v>225</v>
      </c>
      <c r="B13" s="194">
        <v>-16172</v>
      </c>
      <c r="C13" s="194">
        <v>-879</v>
      </c>
      <c r="D13" s="194" t="s">
        <v>6</v>
      </c>
      <c r="E13" s="194" t="s">
        <v>6</v>
      </c>
      <c r="F13" s="194">
        <v>-11423</v>
      </c>
      <c r="G13" s="194">
        <v>-28474</v>
      </c>
    </row>
    <row r="14" spans="1:7" s="2" customFormat="1">
      <c r="A14" s="179" t="s">
        <v>226</v>
      </c>
      <c r="B14" s="198">
        <v>96126</v>
      </c>
      <c r="C14" s="198">
        <v>3862</v>
      </c>
      <c r="D14" s="198" t="s">
        <v>6</v>
      </c>
      <c r="E14" s="198">
        <v>337591</v>
      </c>
      <c r="F14" s="198">
        <v>15972</v>
      </c>
      <c r="G14" s="198">
        <v>453551</v>
      </c>
    </row>
    <row r="15" spans="1:7" s="2" customFormat="1">
      <c r="A15" s="182" t="s">
        <v>227</v>
      </c>
      <c r="B15" s="194">
        <v>112298</v>
      </c>
      <c r="C15" s="194">
        <v>4741</v>
      </c>
      <c r="D15" s="194" t="s">
        <v>6</v>
      </c>
      <c r="E15" s="194">
        <v>337591</v>
      </c>
      <c r="F15" s="194">
        <v>27395</v>
      </c>
      <c r="G15" s="194">
        <v>482025</v>
      </c>
    </row>
    <row r="16" spans="1:7">
      <c r="A16" s="116" t="s">
        <v>157</v>
      </c>
      <c r="B16" s="194" t="s">
        <v>6</v>
      </c>
      <c r="C16" s="194" t="s">
        <v>6</v>
      </c>
      <c r="D16" s="194" t="s">
        <v>6</v>
      </c>
      <c r="E16" s="196">
        <v>549798</v>
      </c>
      <c r="F16" s="194" t="s">
        <v>6</v>
      </c>
      <c r="G16" s="194">
        <v>549798</v>
      </c>
    </row>
    <row r="17" spans="1:7">
      <c r="A17" s="116" t="s">
        <v>158</v>
      </c>
      <c r="B17" s="196">
        <v>183085</v>
      </c>
      <c r="C17" s="196">
        <v>-2388</v>
      </c>
      <c r="D17" s="194" t="s">
        <v>6</v>
      </c>
      <c r="E17" s="196">
        <v>-202972</v>
      </c>
      <c r="F17" s="196">
        <v>22275</v>
      </c>
      <c r="G17" s="194"/>
    </row>
    <row r="18" spans="1:7">
      <c r="A18" s="116" t="s">
        <v>160</v>
      </c>
      <c r="B18" s="196">
        <v>-6786</v>
      </c>
      <c r="C18" s="196">
        <v>-26</v>
      </c>
      <c r="D18" s="194" t="s">
        <v>6</v>
      </c>
      <c r="E18" s="196">
        <v>-77461</v>
      </c>
      <c r="F18" s="196">
        <v>-5530</v>
      </c>
      <c r="G18" s="194">
        <v>-89623</v>
      </c>
    </row>
    <row r="19" spans="1:7" s="2" customFormat="1">
      <c r="A19" s="182" t="s">
        <v>228</v>
      </c>
      <c r="B19" s="194">
        <v>288597</v>
      </c>
      <c r="C19" s="194">
        <v>2327</v>
      </c>
      <c r="D19" s="194" t="s">
        <v>6</v>
      </c>
      <c r="E19" s="194">
        <v>606956</v>
      </c>
      <c r="F19" s="194">
        <v>44320</v>
      </c>
      <c r="G19" s="194">
        <v>942200</v>
      </c>
    </row>
    <row r="20" spans="1:7">
      <c r="A20" s="116" t="s">
        <v>229</v>
      </c>
      <c r="B20" s="196">
        <v>-16172</v>
      </c>
      <c r="C20" s="196">
        <v>-879</v>
      </c>
      <c r="D20" s="194" t="s">
        <v>6</v>
      </c>
      <c r="E20" s="194" t="s">
        <v>6</v>
      </c>
      <c r="F20" s="196">
        <v>-11423</v>
      </c>
      <c r="G20" s="194">
        <v>-28474</v>
      </c>
    </row>
    <row r="21" spans="1:7">
      <c r="A21" s="116" t="s">
        <v>163</v>
      </c>
      <c r="B21" s="196">
        <v>-26714</v>
      </c>
      <c r="C21" s="196">
        <v>-384</v>
      </c>
      <c r="D21" s="194" t="s">
        <v>6</v>
      </c>
      <c r="E21" s="194" t="s">
        <v>6</v>
      </c>
      <c r="F21" s="196">
        <v>-14583</v>
      </c>
      <c r="G21" s="194">
        <v>-41681</v>
      </c>
    </row>
    <row r="22" spans="1:7">
      <c r="A22" s="116" t="s">
        <v>158</v>
      </c>
      <c r="B22" s="196">
        <v>-508</v>
      </c>
      <c r="C22" s="196">
        <v>508</v>
      </c>
      <c r="D22" s="194" t="s">
        <v>6</v>
      </c>
      <c r="E22" s="194" t="s">
        <v>6</v>
      </c>
      <c r="F22" s="194" t="s">
        <v>6</v>
      </c>
      <c r="G22" s="194" t="s">
        <v>6</v>
      </c>
    </row>
    <row r="23" spans="1:7">
      <c r="A23" s="116" t="s">
        <v>164</v>
      </c>
      <c r="B23" s="196">
        <v>1243</v>
      </c>
      <c r="C23" s="196">
        <v>17</v>
      </c>
      <c r="D23" s="194" t="s">
        <v>6</v>
      </c>
      <c r="E23" s="194" t="s">
        <v>6</v>
      </c>
      <c r="F23" s="196">
        <v>5350</v>
      </c>
      <c r="G23" s="194">
        <v>6610</v>
      </c>
    </row>
    <row r="24" spans="1:7" s="2" customFormat="1">
      <c r="A24" s="182" t="s">
        <v>230</v>
      </c>
      <c r="B24" s="194">
        <v>-42151</v>
      </c>
      <c r="C24" s="194">
        <v>-738</v>
      </c>
      <c r="D24" s="194" t="s">
        <v>6</v>
      </c>
      <c r="E24" s="194" t="s">
        <v>6</v>
      </c>
      <c r="F24" s="194">
        <v>-20656</v>
      </c>
      <c r="G24" s="194">
        <v>-63545</v>
      </c>
    </row>
    <row r="25" spans="1:7" s="2" customFormat="1">
      <c r="A25" s="179" t="s">
        <v>231</v>
      </c>
      <c r="B25" s="198">
        <v>246446</v>
      </c>
      <c r="C25" s="198">
        <v>1589</v>
      </c>
      <c r="D25" s="198" t="s">
        <v>6</v>
      </c>
      <c r="E25" s="198">
        <v>606956</v>
      </c>
      <c r="F25" s="198">
        <v>23664</v>
      </c>
      <c r="G25" s="198">
        <v>878655</v>
      </c>
    </row>
    <row r="26" spans="1:7" s="2" customFormat="1">
      <c r="A26" s="182" t="s">
        <v>155</v>
      </c>
      <c r="B26" s="194">
        <v>246446</v>
      </c>
      <c r="C26" s="194">
        <v>1589</v>
      </c>
      <c r="D26" s="194" t="s">
        <v>6</v>
      </c>
      <c r="E26" s="194">
        <v>606956</v>
      </c>
      <c r="F26" s="194">
        <v>23664</v>
      </c>
      <c r="G26" s="194">
        <v>878655</v>
      </c>
    </row>
    <row r="27" spans="1:7">
      <c r="A27" s="116" t="s">
        <v>156</v>
      </c>
      <c r="B27" s="196">
        <v>288597</v>
      </c>
      <c r="C27" s="196">
        <v>2327</v>
      </c>
      <c r="D27" s="194" t="s">
        <v>6</v>
      </c>
      <c r="E27" s="196">
        <v>606956</v>
      </c>
      <c r="F27" s="196">
        <v>44320</v>
      </c>
      <c r="G27" s="194">
        <v>942200</v>
      </c>
    </row>
    <row r="28" spans="1:7">
      <c r="A28" s="116" t="s">
        <v>157</v>
      </c>
      <c r="B28" s="196"/>
      <c r="C28" s="196"/>
      <c r="D28" s="194" t="s">
        <v>6</v>
      </c>
      <c r="E28" s="196">
        <v>813589</v>
      </c>
      <c r="F28" s="196"/>
      <c r="G28" s="194">
        <v>813589</v>
      </c>
    </row>
    <row r="29" spans="1:7">
      <c r="A29" s="116" t="s">
        <v>158</v>
      </c>
      <c r="B29" s="196">
        <v>167862</v>
      </c>
      <c r="C29" s="196">
        <v>2877</v>
      </c>
      <c r="D29" s="194" t="s">
        <v>6</v>
      </c>
      <c r="E29" s="196">
        <v>-190366</v>
      </c>
      <c r="F29" s="196">
        <v>19627</v>
      </c>
      <c r="G29" s="194"/>
    </row>
    <row r="30" spans="1:7">
      <c r="A30" s="116" t="s">
        <v>160</v>
      </c>
      <c r="B30" s="196">
        <v>-1939</v>
      </c>
      <c r="C30" s="196">
        <v>-1032</v>
      </c>
      <c r="D30" s="194" t="s">
        <v>6</v>
      </c>
      <c r="E30" s="196">
        <v>-35415</v>
      </c>
      <c r="F30" s="196">
        <v>-19186</v>
      </c>
      <c r="G30" s="194">
        <v>-57572</v>
      </c>
    </row>
    <row r="31" spans="1:7" s="2" customFormat="1">
      <c r="A31" s="182" t="s">
        <v>161</v>
      </c>
      <c r="B31" s="194">
        <v>454520</v>
      </c>
      <c r="C31" s="194">
        <v>4172</v>
      </c>
      <c r="D31" s="194" t="s">
        <v>6</v>
      </c>
      <c r="E31" s="194">
        <v>1194764</v>
      </c>
      <c r="F31" s="194">
        <v>44761</v>
      </c>
      <c r="G31" s="194">
        <v>1698217</v>
      </c>
    </row>
    <row r="32" spans="1:7">
      <c r="A32" s="116" t="s">
        <v>162</v>
      </c>
      <c r="B32" s="196">
        <v>-42151</v>
      </c>
      <c r="C32" s="196">
        <v>-738</v>
      </c>
      <c r="D32" s="194" t="s">
        <v>6</v>
      </c>
      <c r="E32" s="194" t="s">
        <v>6</v>
      </c>
      <c r="F32" s="196">
        <v>-20656</v>
      </c>
      <c r="G32" s="194">
        <v>-63545</v>
      </c>
    </row>
    <row r="33" spans="1:7">
      <c r="A33" s="116" t="s">
        <v>163</v>
      </c>
      <c r="B33" s="196">
        <v>-57102</v>
      </c>
      <c r="C33" s="196">
        <v>-641</v>
      </c>
      <c r="D33" s="194" t="s">
        <v>6</v>
      </c>
      <c r="E33" s="194" t="s">
        <v>6</v>
      </c>
      <c r="F33" s="196">
        <v>-16000</v>
      </c>
      <c r="G33" s="194">
        <v>-73743</v>
      </c>
    </row>
    <row r="34" spans="1:7">
      <c r="A34" s="116" t="s">
        <v>164</v>
      </c>
      <c r="B34" s="196">
        <v>1072</v>
      </c>
      <c r="C34" s="196">
        <v>629</v>
      </c>
      <c r="D34" s="194" t="s">
        <v>6</v>
      </c>
      <c r="E34" s="194" t="s">
        <v>6</v>
      </c>
      <c r="F34" s="196">
        <v>18875</v>
      </c>
      <c r="G34" s="194">
        <v>20576</v>
      </c>
    </row>
    <row r="35" spans="1:7" s="2" customFormat="1">
      <c r="A35" s="182" t="s">
        <v>165</v>
      </c>
      <c r="B35" s="194">
        <v>-98181</v>
      </c>
      <c r="C35" s="194">
        <v>-750</v>
      </c>
      <c r="D35" s="194" t="s">
        <v>6</v>
      </c>
      <c r="E35" s="194" t="s">
        <v>6</v>
      </c>
      <c r="F35" s="194">
        <v>-17781</v>
      </c>
      <c r="G35" s="194">
        <v>-116712</v>
      </c>
    </row>
    <row r="36" spans="1:7" s="2" customFormat="1">
      <c r="A36" s="179" t="s">
        <v>166</v>
      </c>
      <c r="B36" s="198">
        <v>356339</v>
      </c>
      <c r="C36" s="198">
        <v>3422</v>
      </c>
      <c r="D36" s="198" t="s">
        <v>6</v>
      </c>
      <c r="E36" s="198">
        <v>1194764</v>
      </c>
      <c r="F36" s="198">
        <v>26980</v>
      </c>
      <c r="G36" s="198">
        <v>1581505</v>
      </c>
    </row>
    <row r="37" spans="1:7">
      <c r="A37" s="182" t="s">
        <v>167</v>
      </c>
      <c r="B37" s="194">
        <v>454520</v>
      </c>
      <c r="C37" s="194">
        <v>4172</v>
      </c>
      <c r="D37" s="194" t="s">
        <v>6</v>
      </c>
      <c r="E37" s="194">
        <v>1194764</v>
      </c>
      <c r="F37" s="194">
        <v>44761</v>
      </c>
      <c r="G37" s="194">
        <v>1698217</v>
      </c>
    </row>
    <row r="38" spans="1:7">
      <c r="A38" s="116" t="s">
        <v>244</v>
      </c>
      <c r="B38" s="194" t="s">
        <v>6</v>
      </c>
      <c r="C38" s="194" t="s">
        <v>6</v>
      </c>
      <c r="D38" s="196">
        <v>76497</v>
      </c>
      <c r="E38" s="194" t="s">
        <v>6</v>
      </c>
      <c r="F38" s="196">
        <v>34566</v>
      </c>
      <c r="G38" s="194">
        <v>111063</v>
      </c>
    </row>
    <row r="39" spans="1:7">
      <c r="A39" s="116" t="s">
        <v>157</v>
      </c>
      <c r="B39" s="194" t="s">
        <v>6</v>
      </c>
      <c r="C39" s="194" t="s">
        <v>6</v>
      </c>
      <c r="D39" s="194" t="s">
        <v>6</v>
      </c>
      <c r="E39" s="196">
        <v>1778750</v>
      </c>
      <c r="F39" s="194" t="s">
        <v>6</v>
      </c>
      <c r="G39" s="194">
        <v>1778750</v>
      </c>
    </row>
    <row r="40" spans="1:7">
      <c r="A40" s="116" t="s">
        <v>158</v>
      </c>
      <c r="B40" s="196">
        <v>600246</v>
      </c>
      <c r="C40" s="196">
        <v>11683</v>
      </c>
      <c r="D40" s="194" t="s">
        <v>6</v>
      </c>
      <c r="E40" s="196">
        <v>-718556</v>
      </c>
      <c r="F40" s="196">
        <v>106627</v>
      </c>
      <c r="G40" s="194" t="s">
        <v>6</v>
      </c>
    </row>
    <row r="41" spans="1:7">
      <c r="A41" s="116" t="s">
        <v>160</v>
      </c>
      <c r="B41" s="196">
        <v>288</v>
      </c>
      <c r="C41" s="194" t="s">
        <v>6</v>
      </c>
      <c r="D41" s="194" t="s">
        <v>6</v>
      </c>
      <c r="E41" s="196">
        <v>-67051</v>
      </c>
      <c r="F41" s="196">
        <v>-11693</v>
      </c>
      <c r="G41" s="194">
        <v>-78456</v>
      </c>
    </row>
    <row r="42" spans="1:7">
      <c r="A42" s="182" t="s">
        <v>169</v>
      </c>
      <c r="B42" s="194">
        <v>1055054</v>
      </c>
      <c r="C42" s="194">
        <v>15855</v>
      </c>
      <c r="D42" s="194">
        <v>76497</v>
      </c>
      <c r="E42" s="194">
        <v>2187907</v>
      </c>
      <c r="F42" s="194">
        <v>174261</v>
      </c>
      <c r="G42" s="194">
        <v>3509574</v>
      </c>
    </row>
    <row r="43" spans="1:7">
      <c r="A43" s="116" t="s">
        <v>170</v>
      </c>
      <c r="B43" s="196">
        <v>-98181</v>
      </c>
      <c r="C43" s="196">
        <v>-750</v>
      </c>
      <c r="D43" s="194" t="s">
        <v>6</v>
      </c>
      <c r="E43" s="194" t="s">
        <v>6</v>
      </c>
      <c r="F43" s="196">
        <v>-17781</v>
      </c>
      <c r="G43" s="194">
        <v>-116712</v>
      </c>
    </row>
    <row r="44" spans="1:7">
      <c r="A44" s="116" t="s">
        <v>163</v>
      </c>
      <c r="B44" s="196">
        <v>-157928</v>
      </c>
      <c r="C44" s="196">
        <v>-713</v>
      </c>
      <c r="D44" s="194" t="s">
        <v>6</v>
      </c>
      <c r="E44" s="194" t="s">
        <v>6</v>
      </c>
      <c r="F44" s="196">
        <v>-36088</v>
      </c>
      <c r="G44" s="194">
        <v>-194729</v>
      </c>
    </row>
    <row r="45" spans="1:7">
      <c r="A45" s="116" t="s">
        <v>158</v>
      </c>
      <c r="B45" s="196">
        <v>189</v>
      </c>
      <c r="C45" s="196">
        <v>51</v>
      </c>
      <c r="D45" s="194" t="s">
        <v>6</v>
      </c>
      <c r="E45" s="194" t="s">
        <v>6</v>
      </c>
      <c r="F45" s="196">
        <v>-240</v>
      </c>
      <c r="G45" s="194" t="s">
        <v>6</v>
      </c>
    </row>
    <row r="46" spans="1:7">
      <c r="A46" s="116" t="s">
        <v>164</v>
      </c>
      <c r="B46" s="196">
        <v>461</v>
      </c>
      <c r="C46" s="194" t="s">
        <v>6</v>
      </c>
      <c r="D46" s="194" t="s">
        <v>6</v>
      </c>
      <c r="E46" s="194" t="s">
        <v>6</v>
      </c>
      <c r="F46" s="196">
        <v>11692</v>
      </c>
      <c r="G46" s="194">
        <v>12153</v>
      </c>
    </row>
    <row r="47" spans="1:7">
      <c r="A47" s="182" t="s">
        <v>171</v>
      </c>
      <c r="B47" s="194">
        <v>-255459</v>
      </c>
      <c r="C47" s="194">
        <v>-1412</v>
      </c>
      <c r="D47" s="194" t="s">
        <v>6</v>
      </c>
      <c r="E47" s="194" t="s">
        <v>6</v>
      </c>
      <c r="F47" s="194">
        <v>-42417</v>
      </c>
      <c r="G47" s="194">
        <v>-299288</v>
      </c>
    </row>
    <row r="48" spans="1:7">
      <c r="A48" s="179" t="s">
        <v>172</v>
      </c>
      <c r="B48" s="198">
        <v>799595</v>
      </c>
      <c r="C48" s="198">
        <v>14443</v>
      </c>
      <c r="D48" s="198">
        <v>76497</v>
      </c>
      <c r="E48" s="198">
        <v>2187907</v>
      </c>
      <c r="F48" s="198">
        <v>131844</v>
      </c>
      <c r="G48" s="198">
        <v>3210286</v>
      </c>
    </row>
    <row r="49" spans="1:7">
      <c r="A49" s="182" t="s">
        <v>173</v>
      </c>
      <c r="B49" s="194">
        <v>1055054</v>
      </c>
      <c r="C49" s="194">
        <v>15855</v>
      </c>
      <c r="D49" s="194">
        <v>76497</v>
      </c>
      <c r="E49" s="194">
        <v>2187907</v>
      </c>
      <c r="F49" s="194">
        <v>174261</v>
      </c>
      <c r="G49" s="194">
        <v>3509574</v>
      </c>
    </row>
    <row r="50" spans="1:7">
      <c r="A50" s="116" t="s">
        <v>157</v>
      </c>
      <c r="B50" s="194" t="s">
        <v>6</v>
      </c>
      <c r="C50" s="194" t="s">
        <v>6</v>
      </c>
      <c r="D50" s="194" t="s">
        <v>6</v>
      </c>
      <c r="E50" s="196">
        <v>1724239</v>
      </c>
      <c r="F50" s="194" t="s">
        <v>6</v>
      </c>
      <c r="G50" s="194">
        <v>1724239</v>
      </c>
    </row>
    <row r="51" spans="1:7">
      <c r="A51" s="116" t="s">
        <v>158</v>
      </c>
      <c r="B51" s="196">
        <v>625448</v>
      </c>
      <c r="C51" s="196">
        <v>12634</v>
      </c>
      <c r="D51" s="194" t="s">
        <v>6</v>
      </c>
      <c r="E51" s="196">
        <v>-731315</v>
      </c>
      <c r="F51" s="196">
        <v>93233</v>
      </c>
      <c r="G51" s="194" t="s">
        <v>6</v>
      </c>
    </row>
    <row r="52" spans="1:7">
      <c r="A52" s="116" t="s">
        <v>160</v>
      </c>
      <c r="B52" s="196"/>
      <c r="C52" s="196">
        <v>-31</v>
      </c>
      <c r="D52" s="194" t="s">
        <v>6</v>
      </c>
      <c r="E52" s="196">
        <v>-63490</v>
      </c>
      <c r="F52" s="196">
        <v>-29296</v>
      </c>
      <c r="G52" s="194">
        <v>-92817</v>
      </c>
    </row>
    <row r="53" spans="1:7">
      <c r="A53" s="182" t="s">
        <v>175</v>
      </c>
      <c r="B53" s="194">
        <v>1680502</v>
      </c>
      <c r="C53" s="194">
        <v>28458</v>
      </c>
      <c r="D53" s="194">
        <v>76497</v>
      </c>
      <c r="E53" s="194">
        <v>3117341</v>
      </c>
      <c r="F53" s="194">
        <v>238198</v>
      </c>
      <c r="G53" s="194">
        <v>5140996</v>
      </c>
    </row>
    <row r="54" spans="1:7">
      <c r="A54" s="116" t="s">
        <v>176</v>
      </c>
      <c r="B54" s="196">
        <v>-255459</v>
      </c>
      <c r="C54" s="196">
        <v>-1412</v>
      </c>
      <c r="D54" s="196"/>
      <c r="E54" s="194" t="s">
        <v>6</v>
      </c>
      <c r="F54" s="196">
        <v>-42417</v>
      </c>
      <c r="G54" s="194">
        <v>-299288</v>
      </c>
    </row>
    <row r="55" spans="1:7">
      <c r="A55" s="116" t="s">
        <v>163</v>
      </c>
      <c r="B55" s="196">
        <v>-276899</v>
      </c>
      <c r="C55" s="196">
        <v>-2086</v>
      </c>
      <c r="D55" s="196">
        <v>-15299</v>
      </c>
      <c r="E55" s="194" t="s">
        <v>6</v>
      </c>
      <c r="F55" s="196">
        <v>-77698</v>
      </c>
      <c r="G55" s="194">
        <v>-371982</v>
      </c>
    </row>
    <row r="56" spans="1:7">
      <c r="A56" s="116" t="s">
        <v>158</v>
      </c>
      <c r="B56" s="196">
        <v>189</v>
      </c>
      <c r="C56" s="196">
        <v>51</v>
      </c>
      <c r="D56" s="196"/>
      <c r="E56" s="194" t="s">
        <v>6</v>
      </c>
      <c r="F56" s="196">
        <v>-240</v>
      </c>
      <c r="G56" s="194"/>
    </row>
    <row r="57" spans="1:7">
      <c r="A57" s="116" t="s">
        <v>164</v>
      </c>
      <c r="B57" s="196">
        <v>-189</v>
      </c>
      <c r="C57" s="196">
        <v>-21</v>
      </c>
      <c r="D57" s="194" t="s">
        <v>6</v>
      </c>
      <c r="E57" s="194" t="s">
        <v>6</v>
      </c>
      <c r="F57" s="196">
        <v>29826</v>
      </c>
      <c r="G57" s="194">
        <v>29616</v>
      </c>
    </row>
    <row r="58" spans="1:7">
      <c r="A58" s="182" t="s">
        <v>177</v>
      </c>
      <c r="B58" s="194">
        <v>-532358</v>
      </c>
      <c r="C58" s="194">
        <v>-3468</v>
      </c>
      <c r="D58" s="194">
        <v>-15299</v>
      </c>
      <c r="E58" s="194" t="s">
        <v>6</v>
      </c>
      <c r="F58" s="194">
        <v>-90529</v>
      </c>
      <c r="G58" s="194">
        <v>-641654</v>
      </c>
    </row>
    <row r="59" spans="1:7">
      <c r="A59" s="179" t="s">
        <v>178</v>
      </c>
      <c r="B59" s="198">
        <v>1148144</v>
      </c>
      <c r="C59" s="198">
        <v>24990</v>
      </c>
      <c r="D59" s="198">
        <v>61198</v>
      </c>
      <c r="E59" s="198">
        <v>3117341</v>
      </c>
      <c r="F59" s="198">
        <v>147669</v>
      </c>
      <c r="G59" s="198">
        <v>4499342</v>
      </c>
    </row>
    <row r="60" spans="1:7">
      <c r="A60" s="182" t="s">
        <v>314</v>
      </c>
      <c r="B60" s="194">
        <v>1680502</v>
      </c>
      <c r="C60" s="194">
        <v>28458</v>
      </c>
      <c r="D60" s="194">
        <v>76497</v>
      </c>
      <c r="E60" s="194">
        <v>3117341</v>
      </c>
      <c r="F60" s="194">
        <v>238198</v>
      </c>
      <c r="G60" s="194">
        <v>5140996</v>
      </c>
    </row>
    <row r="61" spans="1:7">
      <c r="A61" s="116" t="s">
        <v>157</v>
      </c>
      <c r="B61" s="194" t="s">
        <v>6</v>
      </c>
      <c r="C61" s="194" t="s">
        <v>6</v>
      </c>
      <c r="D61" s="194" t="s">
        <v>6</v>
      </c>
      <c r="E61" s="196">
        <v>1300651</v>
      </c>
      <c r="F61" s="194" t="s">
        <v>6</v>
      </c>
      <c r="G61" s="194">
        <v>1300651</v>
      </c>
    </row>
    <row r="62" spans="1:7">
      <c r="A62" s="116" t="s">
        <v>158</v>
      </c>
      <c r="B62" s="196">
        <v>791369</v>
      </c>
      <c r="C62" s="196">
        <v>2370</v>
      </c>
      <c r="D62" s="194" t="s">
        <v>6</v>
      </c>
      <c r="E62" s="196">
        <v>-871629</v>
      </c>
      <c r="F62" s="196">
        <v>77890</v>
      </c>
      <c r="G62" s="194" t="s">
        <v>6</v>
      </c>
    </row>
    <row r="63" spans="1:7">
      <c r="A63" s="116" t="s">
        <v>160</v>
      </c>
      <c r="B63" s="196">
        <v>-84532</v>
      </c>
      <c r="C63" s="194" t="s">
        <v>6</v>
      </c>
      <c r="D63" s="194" t="s">
        <v>6</v>
      </c>
      <c r="E63" s="196">
        <v>-116475</v>
      </c>
      <c r="F63" s="196">
        <v>-67913</v>
      </c>
      <c r="G63" s="194">
        <v>-268920</v>
      </c>
    </row>
    <row r="64" spans="1:7">
      <c r="A64" s="182" t="s">
        <v>364</v>
      </c>
      <c r="B64" s="194">
        <v>2387339</v>
      </c>
      <c r="C64" s="194">
        <v>30828</v>
      </c>
      <c r="D64" s="194">
        <v>76497</v>
      </c>
      <c r="E64" s="194">
        <v>3429888</v>
      </c>
      <c r="F64" s="194">
        <v>248175</v>
      </c>
      <c r="G64" s="194">
        <v>6172727</v>
      </c>
    </row>
    <row r="65" spans="1:7">
      <c r="A65" s="116" t="s">
        <v>315</v>
      </c>
      <c r="B65" s="196">
        <v>-532358</v>
      </c>
      <c r="C65" s="196">
        <v>-3468</v>
      </c>
      <c r="D65" s="196">
        <v>-15299</v>
      </c>
      <c r="E65" s="194" t="s">
        <v>6</v>
      </c>
      <c r="F65" s="196">
        <v>-90529</v>
      </c>
      <c r="G65" s="194">
        <v>-641654</v>
      </c>
    </row>
    <row r="66" spans="1:7">
      <c r="A66" s="116" t="s">
        <v>163</v>
      </c>
      <c r="B66" s="196">
        <v>-398665</v>
      </c>
      <c r="C66" s="196">
        <v>-4086</v>
      </c>
      <c r="D66" s="196">
        <v>-15299</v>
      </c>
      <c r="E66" s="194" t="s">
        <v>6</v>
      </c>
      <c r="F66" s="196">
        <v>-81884</v>
      </c>
      <c r="G66" s="194">
        <v>-499934</v>
      </c>
    </row>
    <row r="67" spans="1:7">
      <c r="A67" s="116" t="s">
        <v>164</v>
      </c>
      <c r="B67" s="196">
        <v>84532</v>
      </c>
      <c r="C67" s="194" t="s">
        <v>6</v>
      </c>
      <c r="D67" s="194" t="s">
        <v>6</v>
      </c>
      <c r="E67" s="194" t="s">
        <v>6</v>
      </c>
      <c r="F67" s="196">
        <v>67913</v>
      </c>
      <c r="G67" s="194">
        <v>152445</v>
      </c>
    </row>
    <row r="68" spans="1:7">
      <c r="A68" s="182" t="s">
        <v>365</v>
      </c>
      <c r="B68" s="194">
        <v>-846491</v>
      </c>
      <c r="C68" s="194" t="s">
        <v>369</v>
      </c>
      <c r="D68" s="194">
        <v>-30598</v>
      </c>
      <c r="E68" s="194" t="s">
        <v>6</v>
      </c>
      <c r="F68" s="194">
        <v>-104500</v>
      </c>
      <c r="G68" s="194">
        <v>-989143</v>
      </c>
    </row>
    <row r="69" spans="1:7" ht="18.75" customHeight="1">
      <c r="A69" s="179" t="s">
        <v>366</v>
      </c>
      <c r="B69" s="198">
        <v>1540848</v>
      </c>
      <c r="C69" s="198" t="s">
        <v>370</v>
      </c>
      <c r="D69" s="198">
        <v>45899</v>
      </c>
      <c r="E69" s="198">
        <v>3429888</v>
      </c>
      <c r="F69" s="198" t="s">
        <v>371</v>
      </c>
      <c r="G69" s="198">
        <v>5183584</v>
      </c>
    </row>
    <row r="70" spans="1:7">
      <c r="A70" s="179" t="s">
        <v>469</v>
      </c>
      <c r="B70" s="198">
        <v>1540848</v>
      </c>
      <c r="C70" s="198">
        <v>23274</v>
      </c>
      <c r="D70" s="198">
        <v>45899</v>
      </c>
      <c r="E70" s="198">
        <v>3429888</v>
      </c>
      <c r="F70" s="198">
        <v>143675</v>
      </c>
      <c r="G70" s="198">
        <v>5183584</v>
      </c>
    </row>
    <row r="71" spans="1:7">
      <c r="A71" s="116" t="s">
        <v>405</v>
      </c>
      <c r="B71" s="200">
        <v>2387339</v>
      </c>
      <c r="C71" s="200">
        <v>30828</v>
      </c>
      <c r="D71" s="200">
        <v>76497</v>
      </c>
      <c r="E71" s="200">
        <v>3429888</v>
      </c>
      <c r="F71" s="200">
        <v>248175</v>
      </c>
      <c r="G71" s="200">
        <v>6172727</v>
      </c>
    </row>
    <row r="72" spans="1:7">
      <c r="A72" s="116" t="s">
        <v>157</v>
      </c>
      <c r="B72" s="201" t="s">
        <v>6</v>
      </c>
      <c r="C72" s="201" t="s">
        <v>6</v>
      </c>
      <c r="D72" s="201" t="s">
        <v>6</v>
      </c>
      <c r="E72" s="200">
        <v>1627420</v>
      </c>
      <c r="F72" s="201" t="s">
        <v>6</v>
      </c>
      <c r="G72" s="200">
        <v>1627420</v>
      </c>
    </row>
    <row r="73" spans="1:7">
      <c r="A73" s="116" t="s">
        <v>158</v>
      </c>
      <c r="B73" s="200">
        <v>1105883</v>
      </c>
      <c r="C73" s="200">
        <v>1713</v>
      </c>
      <c r="D73" s="201" t="s">
        <v>6</v>
      </c>
      <c r="E73" s="200">
        <v>-1258612</v>
      </c>
      <c r="F73" s="200">
        <v>151016</v>
      </c>
      <c r="G73" s="201" t="s">
        <v>6</v>
      </c>
    </row>
    <row r="74" spans="1:7">
      <c r="A74" s="116" t="s">
        <v>160</v>
      </c>
      <c r="B74" s="200">
        <v>-164886</v>
      </c>
      <c r="C74" s="201" t="s">
        <v>6</v>
      </c>
      <c r="D74" s="201" t="s">
        <v>6</v>
      </c>
      <c r="E74" s="200">
        <v>-168663</v>
      </c>
      <c r="F74" s="200">
        <v>-84499</v>
      </c>
      <c r="G74" s="200">
        <v>-418048</v>
      </c>
    </row>
    <row r="75" spans="1:7">
      <c r="A75" s="182" t="s">
        <v>470</v>
      </c>
      <c r="B75" s="202">
        <v>3328336</v>
      </c>
      <c r="C75" s="202">
        <v>32541</v>
      </c>
      <c r="D75" s="202">
        <v>76497</v>
      </c>
      <c r="E75" s="202">
        <v>3630033</v>
      </c>
      <c r="F75" s="202">
        <v>314692</v>
      </c>
      <c r="G75" s="202">
        <v>7382099</v>
      </c>
    </row>
    <row r="76" spans="1:7">
      <c r="A76" s="116" t="s">
        <v>471</v>
      </c>
      <c r="B76" s="200">
        <v>-846491</v>
      </c>
      <c r="C76" s="200">
        <v>-7554</v>
      </c>
      <c r="D76" s="200">
        <v>-30598</v>
      </c>
      <c r="E76" s="201" t="s">
        <v>6</v>
      </c>
      <c r="F76" s="200">
        <v>-104500</v>
      </c>
      <c r="G76" s="200">
        <v>-989143</v>
      </c>
    </row>
    <row r="77" spans="1:7">
      <c r="A77" s="116" t="s">
        <v>163</v>
      </c>
      <c r="B77" s="200">
        <v>-565263</v>
      </c>
      <c r="C77" s="200">
        <v>-4266</v>
      </c>
      <c r="D77" s="200">
        <v>-15299</v>
      </c>
      <c r="E77" s="201" t="s">
        <v>6</v>
      </c>
      <c r="F77" s="200">
        <v>-79967</v>
      </c>
      <c r="G77" s="200">
        <v>-664795</v>
      </c>
    </row>
    <row r="78" spans="1:7">
      <c r="A78" s="116" t="s">
        <v>164</v>
      </c>
      <c r="B78" s="200">
        <v>164886</v>
      </c>
      <c r="C78" s="201" t="s">
        <v>6</v>
      </c>
      <c r="D78" s="201" t="s">
        <v>6</v>
      </c>
      <c r="E78" s="201" t="s">
        <v>6</v>
      </c>
      <c r="F78" s="200">
        <v>84499</v>
      </c>
      <c r="G78" s="200">
        <v>249385</v>
      </c>
    </row>
    <row r="79" spans="1:7">
      <c r="A79" s="182" t="s">
        <v>472</v>
      </c>
      <c r="B79" s="202">
        <v>-1246868</v>
      </c>
      <c r="C79" s="202">
        <v>-11820</v>
      </c>
      <c r="D79" s="202">
        <v>-45897</v>
      </c>
      <c r="E79" s="192" t="s">
        <v>6</v>
      </c>
      <c r="F79" s="202">
        <v>-99968</v>
      </c>
      <c r="G79" s="202">
        <v>-1404553</v>
      </c>
    </row>
    <row r="80" spans="1:7">
      <c r="A80" s="179" t="s">
        <v>473</v>
      </c>
      <c r="B80" s="198">
        <v>2081468</v>
      </c>
      <c r="C80" s="198">
        <v>20721</v>
      </c>
      <c r="D80" s="198">
        <v>30600</v>
      </c>
      <c r="E80" s="198">
        <v>3630033</v>
      </c>
      <c r="F80" s="198">
        <v>214724</v>
      </c>
      <c r="G80" s="198" t="s">
        <v>474</v>
      </c>
    </row>
    <row r="81" spans="1:7" ht="18.75" customHeight="1">
      <c r="A81" s="182"/>
      <c r="B81" s="194"/>
      <c r="C81" s="194"/>
      <c r="D81" s="194"/>
      <c r="E81" s="194"/>
      <c r="F81" s="194"/>
      <c r="G81" s="194"/>
    </row>
    <row r="82" spans="1:7" ht="18.75" customHeight="1">
      <c r="A82" s="182"/>
      <c r="B82" s="194"/>
      <c r="C82" s="194"/>
      <c r="D82" s="194"/>
      <c r="E82" s="194"/>
      <c r="F82" s="194"/>
      <c r="G82" s="194"/>
    </row>
    <row r="83" spans="1:7" ht="18.75" customHeight="1">
      <c r="A83" s="182"/>
      <c r="B83" s="194"/>
      <c r="C83" s="194"/>
      <c r="D83" s="194"/>
      <c r="E83" s="194"/>
      <c r="F83" s="194"/>
      <c r="G83" s="194"/>
    </row>
    <row r="84" spans="1:7" ht="18.75" customHeight="1">
      <c r="A84" s="182"/>
      <c r="B84" s="194"/>
      <c r="C84" s="194"/>
      <c r="D84" s="194"/>
      <c r="E84" s="194"/>
      <c r="F84" s="194"/>
      <c r="G84" s="194"/>
    </row>
    <row r="85" spans="1:7">
      <c r="A85" s="182" t="s">
        <v>387</v>
      </c>
      <c r="G85" s="53"/>
    </row>
    <row r="86" spans="1:7" ht="31">
      <c r="A86" s="189" t="s">
        <v>275</v>
      </c>
      <c r="B86" s="215" t="s">
        <v>240</v>
      </c>
      <c r="C86" s="215" t="s">
        <v>241</v>
      </c>
      <c r="D86" s="215" t="s">
        <v>393</v>
      </c>
      <c r="E86" s="215" t="s">
        <v>242</v>
      </c>
      <c r="F86" s="215" t="s">
        <v>243</v>
      </c>
      <c r="G86" s="215" t="s">
        <v>61</v>
      </c>
    </row>
    <row r="87" spans="1:7">
      <c r="A87" s="197" t="s">
        <v>310</v>
      </c>
      <c r="B87" s="198">
        <v>799595</v>
      </c>
      <c r="C87" s="198">
        <v>14443</v>
      </c>
      <c r="D87" s="198">
        <v>76497</v>
      </c>
      <c r="E87" s="198">
        <v>2187907</v>
      </c>
      <c r="F87" s="198">
        <v>131844</v>
      </c>
      <c r="G87" s="198">
        <v>3210286</v>
      </c>
    </row>
    <row r="88" spans="1:7">
      <c r="A88" s="193" t="s">
        <v>173</v>
      </c>
      <c r="B88" s="194">
        <v>1055054</v>
      </c>
      <c r="C88" s="194">
        <v>15855</v>
      </c>
      <c r="D88" s="194">
        <v>76497</v>
      </c>
      <c r="E88" s="194">
        <v>2187907</v>
      </c>
      <c r="F88" s="194">
        <v>174261</v>
      </c>
      <c r="G88" s="194">
        <v>3509574</v>
      </c>
    </row>
    <row r="89" spans="1:7">
      <c r="A89" s="195" t="s">
        <v>157</v>
      </c>
      <c r="B89" s="194" t="s">
        <v>6</v>
      </c>
      <c r="C89" s="194" t="s">
        <v>6</v>
      </c>
      <c r="D89" s="194" t="s">
        <v>6</v>
      </c>
      <c r="E89" s="196">
        <v>591330</v>
      </c>
      <c r="F89" s="194" t="s">
        <v>6</v>
      </c>
      <c r="G89" s="194">
        <v>591330</v>
      </c>
    </row>
    <row r="90" spans="1:7">
      <c r="A90" s="195" t="s">
        <v>158</v>
      </c>
      <c r="B90" s="196">
        <v>200408</v>
      </c>
      <c r="C90" s="196">
        <v>1224</v>
      </c>
      <c r="D90" s="194" t="s">
        <v>6</v>
      </c>
      <c r="E90" s="196">
        <v>-249083</v>
      </c>
      <c r="F90" s="196">
        <v>47451</v>
      </c>
      <c r="G90" s="194" t="s">
        <v>6</v>
      </c>
    </row>
    <row r="91" spans="1:7">
      <c r="A91" s="195" t="s">
        <v>160</v>
      </c>
      <c r="B91" s="194" t="s">
        <v>6</v>
      </c>
      <c r="C91" s="196">
        <v>-31</v>
      </c>
      <c r="D91" s="194" t="s">
        <v>6</v>
      </c>
      <c r="E91" s="196">
        <v>-3499</v>
      </c>
      <c r="F91" s="196">
        <v>-13430</v>
      </c>
      <c r="G91" s="194">
        <v>-16960</v>
      </c>
    </row>
    <row r="92" spans="1:7">
      <c r="A92" s="193" t="s">
        <v>311</v>
      </c>
      <c r="B92" s="194">
        <f t="shared" ref="B92:G92" si="0">SUM(B88:B91)</f>
        <v>1255462</v>
      </c>
      <c r="C92" s="194">
        <f t="shared" si="0"/>
        <v>17048</v>
      </c>
      <c r="D92" s="194">
        <f t="shared" si="0"/>
        <v>76497</v>
      </c>
      <c r="E92" s="194">
        <f t="shared" si="0"/>
        <v>2526655</v>
      </c>
      <c r="F92" s="194">
        <f t="shared" si="0"/>
        <v>208282</v>
      </c>
      <c r="G92" s="194">
        <f t="shared" si="0"/>
        <v>4083944</v>
      </c>
    </row>
    <row r="93" spans="1:7">
      <c r="A93" s="195" t="s">
        <v>176</v>
      </c>
      <c r="B93" s="196">
        <v>-255459</v>
      </c>
      <c r="C93" s="196">
        <v>-1412</v>
      </c>
      <c r="D93" s="194" t="s">
        <v>6</v>
      </c>
      <c r="E93" s="194" t="s">
        <v>6</v>
      </c>
      <c r="F93" s="196">
        <v>-42417</v>
      </c>
      <c r="G93" s="194">
        <f>SUM(B93:F93)</f>
        <v>-299288</v>
      </c>
    </row>
    <row r="94" spans="1:7">
      <c r="A94" s="195" t="s">
        <v>163</v>
      </c>
      <c r="B94" s="196">
        <v>-61429</v>
      </c>
      <c r="C94" s="196">
        <v>-464</v>
      </c>
      <c r="D94" s="196">
        <v>-3825</v>
      </c>
      <c r="E94" s="194" t="s">
        <v>6</v>
      </c>
      <c r="F94" s="196">
        <v>-14067</v>
      </c>
      <c r="G94" s="194">
        <f t="shared" ref="G94:G95" si="1">SUM(B94:F94)</f>
        <v>-79785</v>
      </c>
    </row>
    <row r="95" spans="1:7">
      <c r="A95" s="195" t="s">
        <v>164</v>
      </c>
      <c r="B95" s="196">
        <v>1</v>
      </c>
      <c r="C95" s="196">
        <v>30</v>
      </c>
      <c r="D95" s="194" t="s">
        <v>6</v>
      </c>
      <c r="E95" s="194" t="s">
        <v>6</v>
      </c>
      <c r="F95" s="196">
        <v>10690</v>
      </c>
      <c r="G95" s="194">
        <f t="shared" si="1"/>
        <v>10721</v>
      </c>
    </row>
    <row r="96" spans="1:7">
      <c r="A96" s="193" t="s">
        <v>312</v>
      </c>
      <c r="B96" s="194">
        <f>SUM(B93:B95)</f>
        <v>-316887</v>
      </c>
      <c r="C96" s="194">
        <f t="shared" ref="C96" si="2">SUM(C93:C95)</f>
        <v>-1846</v>
      </c>
      <c r="D96" s="194">
        <f t="shared" ref="D96" si="3">SUM(D93:D95)</f>
        <v>-3825</v>
      </c>
      <c r="E96" s="194" t="s">
        <v>6</v>
      </c>
      <c r="F96" s="194">
        <f t="shared" ref="F96" si="4">SUM(F93:F95)</f>
        <v>-45794</v>
      </c>
      <c r="G96" s="194">
        <f t="shared" ref="G96" si="5">SUM(G93:G95)</f>
        <v>-368352</v>
      </c>
    </row>
    <row r="97" spans="1:7">
      <c r="A97" s="197" t="s">
        <v>313</v>
      </c>
      <c r="B97" s="198">
        <f>SUM(B92,B96)</f>
        <v>938575</v>
      </c>
      <c r="C97" s="198">
        <f t="shared" ref="C97:G97" si="6">SUM(C92,C96)</f>
        <v>15202</v>
      </c>
      <c r="D97" s="198">
        <f t="shared" si="6"/>
        <v>72672</v>
      </c>
      <c r="E97" s="198">
        <f t="shared" si="6"/>
        <v>2526655</v>
      </c>
      <c r="F97" s="198">
        <f t="shared" si="6"/>
        <v>162488</v>
      </c>
      <c r="G97" s="198">
        <f t="shared" si="6"/>
        <v>3715592</v>
      </c>
    </row>
    <row r="98" spans="1:7">
      <c r="A98" s="197" t="s">
        <v>319</v>
      </c>
      <c r="B98" s="198">
        <v>1148144</v>
      </c>
      <c r="C98" s="198">
        <v>24990</v>
      </c>
      <c r="D98" s="198">
        <v>61198</v>
      </c>
      <c r="E98" s="198">
        <v>3117341</v>
      </c>
      <c r="F98" s="198">
        <v>147669</v>
      </c>
      <c r="G98" s="198">
        <v>4499342</v>
      </c>
    </row>
    <row r="99" spans="1:7">
      <c r="A99" s="193" t="s">
        <v>314</v>
      </c>
      <c r="B99" s="194">
        <v>1680502</v>
      </c>
      <c r="C99" s="194">
        <v>28458</v>
      </c>
      <c r="D99" s="194">
        <v>76497</v>
      </c>
      <c r="E99" s="194">
        <v>3117345</v>
      </c>
      <c r="F99" s="194">
        <v>238198</v>
      </c>
      <c r="G99" s="194">
        <f>SUM(B99:F99)</f>
        <v>5141000</v>
      </c>
    </row>
    <row r="100" spans="1:7">
      <c r="A100" s="195" t="s">
        <v>157</v>
      </c>
      <c r="B100" s="194" t="s">
        <v>6</v>
      </c>
      <c r="C100" s="194" t="s">
        <v>6</v>
      </c>
      <c r="D100" s="194" t="s">
        <v>6</v>
      </c>
      <c r="E100" s="196">
        <v>248722</v>
      </c>
      <c r="F100" s="194" t="s">
        <v>6</v>
      </c>
      <c r="G100" s="194">
        <v>248722</v>
      </c>
    </row>
    <row r="101" spans="1:7">
      <c r="A101" s="195" t="s">
        <v>158</v>
      </c>
      <c r="B101" s="196">
        <v>78922</v>
      </c>
      <c r="C101" s="194" t="s">
        <v>6</v>
      </c>
      <c r="D101" s="194" t="s">
        <v>6</v>
      </c>
      <c r="E101" s="196">
        <v>-94420</v>
      </c>
      <c r="F101" s="196">
        <v>15498</v>
      </c>
      <c r="G101" s="194" t="s">
        <v>6</v>
      </c>
    </row>
    <row r="102" spans="1:7">
      <c r="A102" s="195" t="s">
        <v>160</v>
      </c>
      <c r="B102" s="194" t="s">
        <v>6</v>
      </c>
      <c r="C102" s="194" t="s">
        <v>6</v>
      </c>
      <c r="D102" s="194" t="s">
        <v>6</v>
      </c>
      <c r="E102" s="196">
        <v>-16549</v>
      </c>
      <c r="F102" s="194" t="s">
        <v>6</v>
      </c>
      <c r="G102" s="194">
        <v>-16549</v>
      </c>
    </row>
    <row r="103" spans="1:7">
      <c r="A103" s="193" t="s">
        <v>316</v>
      </c>
      <c r="B103" s="194">
        <f t="shared" ref="B103:G103" si="7">SUM(B99:B102)</f>
        <v>1759424</v>
      </c>
      <c r="C103" s="194">
        <f t="shared" si="7"/>
        <v>28458</v>
      </c>
      <c r="D103" s="194">
        <f t="shared" si="7"/>
        <v>76497</v>
      </c>
      <c r="E103" s="194">
        <f t="shared" si="7"/>
        <v>3255098</v>
      </c>
      <c r="F103" s="194">
        <f t="shared" si="7"/>
        <v>253696</v>
      </c>
      <c r="G103" s="194">
        <f t="shared" si="7"/>
        <v>5373173</v>
      </c>
    </row>
    <row r="104" spans="1:7">
      <c r="A104" s="195" t="s">
        <v>315</v>
      </c>
      <c r="B104" s="196">
        <v>-532358</v>
      </c>
      <c r="C104" s="196">
        <v>-3468</v>
      </c>
      <c r="D104" s="196">
        <v>-15299</v>
      </c>
      <c r="E104" s="194" t="s">
        <v>6</v>
      </c>
      <c r="F104" s="196">
        <v>-90529</v>
      </c>
      <c r="G104" s="194">
        <f>SUM(B104:F104)</f>
        <v>-641654</v>
      </c>
    </row>
    <row r="105" spans="1:7">
      <c r="A105" s="195" t="s">
        <v>163</v>
      </c>
      <c r="B105" s="196">
        <v>-82785</v>
      </c>
      <c r="C105" s="196">
        <v>-939</v>
      </c>
      <c r="D105" s="196">
        <v>-3825</v>
      </c>
      <c r="E105" s="194" t="s">
        <v>6</v>
      </c>
      <c r="F105" s="196">
        <v>-22153</v>
      </c>
      <c r="G105" s="194">
        <f t="shared" ref="G105" si="8">SUM(B105:F105)</f>
        <v>-109702</v>
      </c>
    </row>
    <row r="106" spans="1:7">
      <c r="A106" s="193" t="s">
        <v>317</v>
      </c>
      <c r="B106" s="194">
        <f>SUM(B104:B105)</f>
        <v>-615143</v>
      </c>
      <c r="C106" s="194">
        <f t="shared" ref="C106:G106" si="9">SUM(C104:C105)</f>
        <v>-4407</v>
      </c>
      <c r="D106" s="194">
        <f t="shared" si="9"/>
        <v>-19124</v>
      </c>
      <c r="E106" s="194" t="s">
        <v>6</v>
      </c>
      <c r="F106" s="194">
        <f t="shared" si="9"/>
        <v>-112682</v>
      </c>
      <c r="G106" s="194">
        <f t="shared" si="9"/>
        <v>-751356</v>
      </c>
    </row>
    <row r="107" spans="1:7">
      <c r="A107" s="197" t="s">
        <v>318</v>
      </c>
      <c r="B107" s="198">
        <f t="shared" ref="B107:G107" si="10">SUM(B103,B106)</f>
        <v>1144281</v>
      </c>
      <c r="C107" s="198">
        <f t="shared" si="10"/>
        <v>24051</v>
      </c>
      <c r="D107" s="198">
        <f t="shared" si="10"/>
        <v>57373</v>
      </c>
      <c r="E107" s="198">
        <f t="shared" si="10"/>
        <v>3255098</v>
      </c>
      <c r="F107" s="198">
        <f t="shared" si="10"/>
        <v>141014</v>
      </c>
      <c r="G107" s="198">
        <f t="shared" si="10"/>
        <v>4621817</v>
      </c>
    </row>
    <row r="111" spans="1:7" ht="31">
      <c r="A111" s="182" t="s">
        <v>388</v>
      </c>
    </row>
    <row r="112" spans="1:7" ht="31">
      <c r="A112" s="189" t="s">
        <v>275</v>
      </c>
      <c r="B112" s="215" t="s">
        <v>240</v>
      </c>
      <c r="C112" s="215" t="s">
        <v>241</v>
      </c>
      <c r="D112" s="215" t="s">
        <v>393</v>
      </c>
      <c r="E112" s="215" t="s">
        <v>242</v>
      </c>
      <c r="F112" s="215" t="s">
        <v>243</v>
      </c>
      <c r="G112" s="215" t="s">
        <v>61</v>
      </c>
    </row>
    <row r="113" spans="1:8">
      <c r="A113" s="197" t="s">
        <v>310</v>
      </c>
      <c r="B113" s="198">
        <v>799595</v>
      </c>
      <c r="C113" s="198">
        <v>14443</v>
      </c>
      <c r="D113" s="198">
        <v>76497</v>
      </c>
      <c r="E113" s="198">
        <v>2187907</v>
      </c>
      <c r="F113" s="198">
        <v>131844</v>
      </c>
      <c r="G113" s="198">
        <v>3210286</v>
      </c>
      <c r="H113" s="34"/>
    </row>
    <row r="114" spans="1:8">
      <c r="A114" s="193" t="s">
        <v>173</v>
      </c>
      <c r="B114" s="194">
        <v>1055054</v>
      </c>
      <c r="C114" s="194">
        <v>15855</v>
      </c>
      <c r="D114" s="194">
        <v>76497</v>
      </c>
      <c r="E114" s="194">
        <v>2187907</v>
      </c>
      <c r="F114" s="194">
        <v>174261</v>
      </c>
      <c r="G114" s="194">
        <v>3509574</v>
      </c>
      <c r="H114" s="34"/>
    </row>
    <row r="115" spans="1:8">
      <c r="A115" s="195" t="s">
        <v>157</v>
      </c>
      <c r="B115" s="194" t="s">
        <v>6</v>
      </c>
      <c r="C115" s="194" t="s">
        <v>6</v>
      </c>
      <c r="D115" s="194" t="s">
        <v>6</v>
      </c>
      <c r="E115" s="196">
        <v>966957</v>
      </c>
      <c r="F115" s="194" t="s">
        <v>6</v>
      </c>
      <c r="G115" s="196">
        <v>966957</v>
      </c>
      <c r="H115" s="34"/>
    </row>
    <row r="116" spans="1:8">
      <c r="A116" s="195" t="s">
        <v>158</v>
      </c>
      <c r="B116" s="196">
        <v>250166</v>
      </c>
      <c r="C116" s="196">
        <v>2638</v>
      </c>
      <c r="D116" s="194" t="s">
        <v>6</v>
      </c>
      <c r="E116" s="196">
        <v>-314147</v>
      </c>
      <c r="F116" s="196">
        <v>61343</v>
      </c>
      <c r="G116" s="194" t="s">
        <v>6</v>
      </c>
      <c r="H116" s="34"/>
    </row>
    <row r="117" spans="1:8">
      <c r="A117" s="195" t="s">
        <v>160</v>
      </c>
      <c r="B117" s="194" t="s">
        <v>6</v>
      </c>
      <c r="C117" s="196">
        <v>31</v>
      </c>
      <c r="D117" s="194" t="s">
        <v>6</v>
      </c>
      <c r="E117" s="196">
        <v>15383</v>
      </c>
      <c r="F117" s="196">
        <v>14665</v>
      </c>
      <c r="G117" s="196">
        <v>30079</v>
      </c>
      <c r="H117" s="34"/>
    </row>
    <row r="118" spans="1:8">
      <c r="A118" s="193" t="s">
        <v>339</v>
      </c>
      <c r="B118" s="194">
        <v>1305220</v>
      </c>
      <c r="C118" s="194">
        <v>18524</v>
      </c>
      <c r="D118" s="194">
        <v>76497</v>
      </c>
      <c r="E118" s="194">
        <v>2856100</v>
      </c>
      <c r="F118" s="194">
        <v>250269</v>
      </c>
      <c r="G118" s="194">
        <v>4506610</v>
      </c>
      <c r="H118" s="34"/>
    </row>
    <row r="119" spans="1:8">
      <c r="A119" s="195" t="s">
        <v>176</v>
      </c>
      <c r="B119" s="194">
        <v>-255459</v>
      </c>
      <c r="C119" s="194">
        <v>-1412</v>
      </c>
      <c r="D119" s="194" t="s">
        <v>6</v>
      </c>
      <c r="E119" s="194" t="s">
        <v>6</v>
      </c>
      <c r="F119" s="194">
        <v>-42417</v>
      </c>
      <c r="G119" s="194">
        <v>-299288</v>
      </c>
      <c r="H119" s="34"/>
    </row>
    <row r="120" spans="1:8">
      <c r="A120" s="195" t="s">
        <v>163</v>
      </c>
      <c r="B120" s="196">
        <v>127904</v>
      </c>
      <c r="C120" s="196">
        <v>977</v>
      </c>
      <c r="D120" s="196">
        <v>7650</v>
      </c>
      <c r="E120" s="194" t="s">
        <v>6</v>
      </c>
      <c r="F120" s="196">
        <v>36367</v>
      </c>
      <c r="G120" s="196">
        <v>172898</v>
      </c>
      <c r="H120" s="34"/>
    </row>
    <row r="121" spans="1:8">
      <c r="A121" s="195" t="s">
        <v>345</v>
      </c>
      <c r="B121" s="196">
        <v>189</v>
      </c>
      <c r="C121" s="196">
        <v>51</v>
      </c>
      <c r="D121" s="194" t="s">
        <v>6</v>
      </c>
      <c r="E121" s="194" t="s">
        <v>6</v>
      </c>
      <c r="F121" s="196">
        <v>-240</v>
      </c>
      <c r="G121" s="194" t="s">
        <v>6</v>
      </c>
      <c r="H121" s="34"/>
    </row>
    <row r="122" spans="1:8">
      <c r="A122" s="195" t="s">
        <v>164</v>
      </c>
      <c r="B122" s="196">
        <v>-189</v>
      </c>
      <c r="C122" s="196">
        <v>-21</v>
      </c>
      <c r="D122" s="194" t="s">
        <v>6</v>
      </c>
      <c r="E122" s="194" t="s">
        <v>6</v>
      </c>
      <c r="F122" s="196">
        <v>15197</v>
      </c>
      <c r="G122" s="196">
        <v>14987</v>
      </c>
      <c r="H122" s="34"/>
    </row>
    <row r="123" spans="1:8">
      <c r="A123" s="193" t="s">
        <v>340</v>
      </c>
      <c r="B123" s="194">
        <v>-383363</v>
      </c>
      <c r="C123" s="194">
        <v>-2359</v>
      </c>
      <c r="D123" s="194">
        <v>-7650</v>
      </c>
      <c r="E123" s="194" t="s">
        <v>6</v>
      </c>
      <c r="F123" s="194">
        <v>-63827</v>
      </c>
      <c r="G123" s="194">
        <v>-457199</v>
      </c>
      <c r="H123" s="34"/>
    </row>
    <row r="124" spans="1:8">
      <c r="A124" s="197" t="s">
        <v>341</v>
      </c>
      <c r="B124" s="198">
        <v>921857</v>
      </c>
      <c r="C124" s="198">
        <v>16103</v>
      </c>
      <c r="D124" s="198">
        <v>68847</v>
      </c>
      <c r="E124" s="198">
        <v>2825334</v>
      </c>
      <c r="F124" s="198">
        <v>157112</v>
      </c>
      <c r="G124" s="198">
        <v>3989253</v>
      </c>
      <c r="H124" s="34"/>
    </row>
    <row r="125" spans="1:8">
      <c r="A125" s="197" t="s">
        <v>319</v>
      </c>
      <c r="B125" s="198">
        <v>1148144</v>
      </c>
      <c r="C125" s="198">
        <v>24990</v>
      </c>
      <c r="D125" s="198">
        <v>61198</v>
      </c>
      <c r="E125" s="198">
        <v>3117341</v>
      </c>
      <c r="F125" s="198">
        <v>147669</v>
      </c>
      <c r="G125" s="198">
        <v>4499342</v>
      </c>
      <c r="H125" s="34"/>
    </row>
    <row r="126" spans="1:8">
      <c r="A126" s="193" t="s">
        <v>314</v>
      </c>
      <c r="B126" s="194">
        <v>1680502</v>
      </c>
      <c r="C126" s="194">
        <v>28458</v>
      </c>
      <c r="D126" s="194">
        <v>76497</v>
      </c>
      <c r="E126" s="194">
        <v>3117345</v>
      </c>
      <c r="F126" s="194">
        <v>238198</v>
      </c>
      <c r="G126" s="194">
        <v>5141000</v>
      </c>
      <c r="H126" s="34"/>
    </row>
    <row r="127" spans="1:8">
      <c r="A127" s="195" t="s">
        <v>157</v>
      </c>
      <c r="B127" s="194" t="s">
        <v>6</v>
      </c>
      <c r="C127" s="194" t="s">
        <v>6</v>
      </c>
      <c r="D127" s="194" t="s">
        <v>6</v>
      </c>
      <c r="E127" s="196">
        <v>494588</v>
      </c>
      <c r="F127" s="194" t="s">
        <v>6</v>
      </c>
      <c r="G127" s="196">
        <v>494588</v>
      </c>
      <c r="H127" s="34"/>
    </row>
    <row r="128" spans="1:8">
      <c r="A128" s="195" t="s">
        <v>158</v>
      </c>
      <c r="B128" s="196">
        <v>296472</v>
      </c>
      <c r="C128" s="196">
        <v>2344</v>
      </c>
      <c r="D128" s="194" t="s">
        <v>6</v>
      </c>
      <c r="E128" s="196">
        <v>-326701</v>
      </c>
      <c r="F128" s="196">
        <v>27885</v>
      </c>
      <c r="G128" s="194" t="s">
        <v>6</v>
      </c>
      <c r="H128" s="34"/>
    </row>
    <row r="129" spans="1:8">
      <c r="A129" s="195" t="s">
        <v>160</v>
      </c>
      <c r="B129" s="194" t="s">
        <v>6</v>
      </c>
      <c r="C129" s="194" t="s">
        <v>6</v>
      </c>
      <c r="D129" s="194" t="s">
        <v>6</v>
      </c>
      <c r="E129" s="196">
        <v>-24298</v>
      </c>
      <c r="F129" s="196">
        <v>-48794</v>
      </c>
      <c r="G129" s="196">
        <v>-73092</v>
      </c>
      <c r="H129" s="34"/>
    </row>
    <row r="130" spans="1:8">
      <c r="A130" s="193" t="s">
        <v>342</v>
      </c>
      <c r="B130" s="194">
        <v>1976974</v>
      </c>
      <c r="C130" s="194">
        <v>30802</v>
      </c>
      <c r="D130" s="194">
        <v>76497</v>
      </c>
      <c r="E130" s="194">
        <v>3260934</v>
      </c>
      <c r="F130" s="194">
        <v>217289</v>
      </c>
      <c r="G130" s="194">
        <v>5562496</v>
      </c>
      <c r="H130" s="34"/>
    </row>
    <row r="131" spans="1:8">
      <c r="A131" s="195" t="s">
        <v>315</v>
      </c>
      <c r="B131" s="196">
        <v>-532358</v>
      </c>
      <c r="C131" s="196">
        <v>-3468</v>
      </c>
      <c r="D131" s="196">
        <v>-15299</v>
      </c>
      <c r="E131" s="194" t="s">
        <v>6</v>
      </c>
      <c r="F131" s="196">
        <v>-90529</v>
      </c>
      <c r="G131" s="196">
        <v>-641654</v>
      </c>
      <c r="H131" s="34"/>
    </row>
    <row r="132" spans="1:8">
      <c r="A132" s="195" t="s">
        <v>163</v>
      </c>
      <c r="B132" s="196">
        <v>-179905</v>
      </c>
      <c r="C132" s="196">
        <v>-1997</v>
      </c>
      <c r="D132" s="196">
        <v>-7650</v>
      </c>
      <c r="E132" s="194" t="s">
        <v>6</v>
      </c>
      <c r="F132" s="196">
        <v>-43659</v>
      </c>
      <c r="G132" s="196">
        <v>-233211</v>
      </c>
      <c r="H132" s="34"/>
    </row>
    <row r="133" spans="1:8">
      <c r="A133" s="195" t="s">
        <v>164</v>
      </c>
      <c r="B133" s="194" t="s">
        <v>6</v>
      </c>
      <c r="C133" s="194" t="s">
        <v>6</v>
      </c>
      <c r="D133" s="194" t="s">
        <v>6</v>
      </c>
      <c r="E133" s="194" t="s">
        <v>6</v>
      </c>
      <c r="F133" s="196">
        <v>48794</v>
      </c>
      <c r="G133" s="196">
        <v>48794</v>
      </c>
      <c r="H133" s="34"/>
    </row>
    <row r="134" spans="1:8">
      <c r="A134" s="193" t="s">
        <v>343</v>
      </c>
      <c r="B134" s="194">
        <v>-712263</v>
      </c>
      <c r="C134" s="194">
        <v>-5465</v>
      </c>
      <c r="D134" s="194">
        <v>-22949</v>
      </c>
      <c r="E134" s="194" t="s">
        <v>6</v>
      </c>
      <c r="F134" s="194">
        <v>-85394</v>
      </c>
      <c r="G134" s="194">
        <v>-826071</v>
      </c>
      <c r="H134" s="34"/>
    </row>
    <row r="135" spans="1:8">
      <c r="A135" s="197" t="s">
        <v>344</v>
      </c>
      <c r="B135" s="198">
        <v>1264711</v>
      </c>
      <c r="C135" s="198">
        <v>25337</v>
      </c>
      <c r="D135" s="198">
        <v>53548</v>
      </c>
      <c r="E135" s="198">
        <v>3260934</v>
      </c>
      <c r="F135" s="198">
        <v>131895</v>
      </c>
      <c r="G135" s="198">
        <v>4736425</v>
      </c>
      <c r="H135" s="34"/>
    </row>
    <row r="136" spans="1:8">
      <c r="A136" s="197" t="s">
        <v>410</v>
      </c>
      <c r="B136" s="198">
        <v>2387339</v>
      </c>
      <c r="C136" s="198">
        <v>30828</v>
      </c>
      <c r="D136" s="198">
        <v>76497</v>
      </c>
      <c r="E136" s="217">
        <v>3429888</v>
      </c>
      <c r="F136" s="217">
        <v>248175</v>
      </c>
      <c r="G136" s="217">
        <v>6172727</v>
      </c>
      <c r="H136" s="34"/>
    </row>
    <row r="137" spans="1:8" s="34" customFormat="1">
      <c r="A137" s="53" t="s">
        <v>157</v>
      </c>
      <c r="B137" s="196" t="s">
        <v>6</v>
      </c>
      <c r="C137" s="196" t="s">
        <v>6</v>
      </c>
      <c r="D137" s="196" t="s">
        <v>6</v>
      </c>
      <c r="E137" s="196">
        <v>750899</v>
      </c>
      <c r="F137" s="196" t="s">
        <v>6</v>
      </c>
      <c r="G137" s="196">
        <v>750899</v>
      </c>
    </row>
    <row r="138" spans="1:8" s="34" customFormat="1">
      <c r="A138" s="53" t="s">
        <v>345</v>
      </c>
      <c r="B138" s="196">
        <v>239817.0444349997</v>
      </c>
      <c r="C138" s="196">
        <v>586</v>
      </c>
      <c r="D138" s="196" t="s">
        <v>6</v>
      </c>
      <c r="E138" s="196">
        <v>-279478</v>
      </c>
      <c r="F138" s="196">
        <v>39075</v>
      </c>
      <c r="G138" s="196" t="s">
        <v>6</v>
      </c>
    </row>
    <row r="139" spans="1:8" s="34" customFormat="1">
      <c r="A139" s="53" t="s">
        <v>160</v>
      </c>
      <c r="B139" s="196">
        <v>-15965.482799113375</v>
      </c>
      <c r="C139" s="196">
        <v>0</v>
      </c>
      <c r="D139" s="196" t="s">
        <v>6</v>
      </c>
      <c r="E139" s="196">
        <v>-75336</v>
      </c>
      <c r="F139" s="196">
        <v>-57282</v>
      </c>
      <c r="G139" s="196">
        <v>-148583</v>
      </c>
    </row>
    <row r="140" spans="1:8" s="33" customFormat="1">
      <c r="A140" s="216" t="s">
        <v>400</v>
      </c>
      <c r="B140" s="194">
        <v>2611190.8126522223</v>
      </c>
      <c r="C140" s="194">
        <v>31414</v>
      </c>
      <c r="D140" s="194">
        <v>76496.715839987533</v>
      </c>
      <c r="E140" s="194">
        <v>3825973</v>
      </c>
      <c r="F140" s="194">
        <v>229968</v>
      </c>
      <c r="G140" s="194">
        <v>6775043</v>
      </c>
    </row>
    <row r="141" spans="1:8" s="34" customFormat="1">
      <c r="A141" s="53" t="s">
        <v>401</v>
      </c>
      <c r="B141" s="196">
        <v>-846491</v>
      </c>
      <c r="C141" s="196">
        <v>-7554</v>
      </c>
      <c r="D141" s="196">
        <v>-30598</v>
      </c>
      <c r="E141" s="196" t="s">
        <v>6</v>
      </c>
      <c r="F141" s="196">
        <v>-104500</v>
      </c>
      <c r="G141" s="196">
        <v>-989143</v>
      </c>
    </row>
    <row r="142" spans="1:8" s="34" customFormat="1">
      <c r="A142" s="53" t="s">
        <v>163</v>
      </c>
      <c r="B142" s="196">
        <v>-275103</v>
      </c>
      <c r="C142" s="196">
        <v>-2109</v>
      </c>
      <c r="D142" s="196">
        <v>-7650</v>
      </c>
      <c r="E142" s="196" t="s">
        <v>6</v>
      </c>
      <c r="F142" s="196">
        <v>-39134</v>
      </c>
      <c r="G142" s="196">
        <v>-323996</v>
      </c>
    </row>
    <row r="143" spans="1:8" s="34" customFormat="1">
      <c r="A143" s="53" t="s">
        <v>164</v>
      </c>
      <c r="B143" s="196">
        <v>15965</v>
      </c>
      <c r="C143" s="196" t="s">
        <v>6</v>
      </c>
      <c r="D143" s="196" t="s">
        <v>6</v>
      </c>
      <c r="E143" s="196" t="s">
        <v>6</v>
      </c>
      <c r="F143" s="196">
        <v>57282</v>
      </c>
      <c r="G143" s="196">
        <v>73247</v>
      </c>
    </row>
    <row r="144" spans="1:8" s="33" customFormat="1">
      <c r="A144" s="216" t="s">
        <v>411</v>
      </c>
      <c r="B144" s="194">
        <v>-1105629</v>
      </c>
      <c r="C144" s="194">
        <v>-9663</v>
      </c>
      <c r="D144" s="194">
        <v>-38248</v>
      </c>
      <c r="E144" s="194" t="s">
        <v>6</v>
      </c>
      <c r="F144" s="194">
        <v>-86352</v>
      </c>
      <c r="G144" s="194">
        <v>-1239892</v>
      </c>
    </row>
    <row r="145" spans="1:7" s="33" customFormat="1">
      <c r="A145" s="55" t="s">
        <v>412</v>
      </c>
      <c r="B145" s="198">
        <v>1505562</v>
      </c>
      <c r="C145" s="198">
        <v>21751</v>
      </c>
      <c r="D145" s="198">
        <v>38249</v>
      </c>
      <c r="E145" s="198">
        <v>3825973</v>
      </c>
      <c r="F145" s="198">
        <v>143616</v>
      </c>
      <c r="G145" s="198">
        <v>5535151</v>
      </c>
    </row>
    <row r="146" spans="1:7">
      <c r="A146" s="197" t="s">
        <v>615</v>
      </c>
      <c r="B146" s="198">
        <v>3328335.6771476837</v>
      </c>
      <c r="C146" s="198">
        <v>32540.832729999973</v>
      </c>
      <c r="D146" s="198">
        <v>76496.715839987533</v>
      </c>
      <c r="E146" s="217">
        <v>3630033</v>
      </c>
      <c r="F146" s="217">
        <v>314692.49612121534</v>
      </c>
      <c r="G146" s="217">
        <v>7382099</v>
      </c>
    </row>
    <row r="147" spans="1:7">
      <c r="A147" s="53" t="s">
        <v>157</v>
      </c>
      <c r="B147" s="196" t="s">
        <v>6</v>
      </c>
      <c r="C147" s="196" t="s">
        <v>6</v>
      </c>
      <c r="D147" s="196" t="s">
        <v>6</v>
      </c>
      <c r="E147" s="196">
        <v>902896.21919250023</v>
      </c>
      <c r="F147" s="196" t="s">
        <v>6</v>
      </c>
      <c r="G147" s="196">
        <v>902896.21919250023</v>
      </c>
    </row>
    <row r="148" spans="1:7">
      <c r="A148" s="53" t="s">
        <v>345</v>
      </c>
      <c r="B148" s="196">
        <v>109753.46458038922</v>
      </c>
      <c r="C148" s="196">
        <v>1152.1653499999738</v>
      </c>
      <c r="D148" s="196" t="s">
        <v>6</v>
      </c>
      <c r="E148" s="196">
        <v>-163545</v>
      </c>
      <c r="F148" s="196">
        <v>52640.469145952244</v>
      </c>
      <c r="G148" s="196" t="s">
        <v>6</v>
      </c>
    </row>
    <row r="149" spans="1:7">
      <c r="A149" s="53" t="s">
        <v>160</v>
      </c>
      <c r="B149" s="196">
        <v>-15818.158892222224</v>
      </c>
      <c r="C149" s="196" t="s">
        <v>6</v>
      </c>
      <c r="D149" s="196" t="s">
        <v>6</v>
      </c>
      <c r="E149" s="196">
        <v>-264273.93791616103</v>
      </c>
      <c r="F149" s="196">
        <v>-38576.866959999999</v>
      </c>
      <c r="G149" s="196">
        <v>-318668.96376838326</v>
      </c>
    </row>
    <row r="150" spans="1:7">
      <c r="A150" s="216" t="s">
        <v>616</v>
      </c>
      <c r="B150" s="194">
        <v>3422270.9828358507</v>
      </c>
      <c r="C150" s="194">
        <v>33692.998079999947</v>
      </c>
      <c r="D150" s="194">
        <v>76496.715839987533</v>
      </c>
      <c r="E150" s="194">
        <v>4105110</v>
      </c>
      <c r="F150" s="194">
        <v>328755</v>
      </c>
      <c r="G150" s="194">
        <v>7966326</v>
      </c>
    </row>
    <row r="151" spans="1:7">
      <c r="A151" s="53" t="s">
        <v>617</v>
      </c>
      <c r="B151" s="196">
        <v>-1246868</v>
      </c>
      <c r="C151" s="196">
        <v>-11819.917208303763</v>
      </c>
      <c r="D151" s="196">
        <v>-45897</v>
      </c>
      <c r="E151" s="196" t="s">
        <v>6</v>
      </c>
      <c r="F151" s="196">
        <v>-99968</v>
      </c>
      <c r="G151" s="196">
        <v>-1404553</v>
      </c>
    </row>
    <row r="152" spans="1:7">
      <c r="A152" s="53" t="s">
        <v>163</v>
      </c>
      <c r="B152" s="196">
        <v>-311602.83725383278</v>
      </c>
      <c r="C152" s="196">
        <v>-2113.6332080722282</v>
      </c>
      <c r="D152" s="196">
        <v>-7649.6715839987537</v>
      </c>
      <c r="E152" s="196" t="s">
        <v>6</v>
      </c>
      <c r="F152" s="196">
        <v>-43575.494059886449</v>
      </c>
      <c r="G152" s="196">
        <v>-364941.63610579021</v>
      </c>
    </row>
    <row r="153" spans="1:7">
      <c r="A153" s="53" t="s">
        <v>164</v>
      </c>
      <c r="B153" s="196">
        <v>15818.158892222224</v>
      </c>
      <c r="C153" s="196" t="s">
        <v>6</v>
      </c>
      <c r="D153" s="196" t="s">
        <v>6</v>
      </c>
      <c r="E153" s="196" t="s">
        <v>6</v>
      </c>
      <c r="F153" s="196">
        <v>38576.866959999999</v>
      </c>
      <c r="G153" s="196">
        <v>54395.025852222221</v>
      </c>
    </row>
    <row r="154" spans="1:7">
      <c r="A154" s="216" t="s">
        <v>618</v>
      </c>
      <c r="B154" s="194">
        <v>-1542653</v>
      </c>
      <c r="C154" s="194">
        <v>-13933.550416375991</v>
      </c>
      <c r="D154" s="194">
        <v>-53547</v>
      </c>
      <c r="E154" s="194" t="s">
        <v>6</v>
      </c>
      <c r="F154" s="194">
        <v>-104965.99991890216</v>
      </c>
      <c r="G154" s="194">
        <v>-1715100</v>
      </c>
    </row>
    <row r="155" spans="1:7">
      <c r="A155" s="55" t="s">
        <v>619</v>
      </c>
      <c r="B155" s="198">
        <v>1879618</v>
      </c>
      <c r="C155" s="198">
        <v>19759.447663623956</v>
      </c>
      <c r="D155" s="198">
        <v>22950</v>
      </c>
      <c r="E155" s="198">
        <v>4105110</v>
      </c>
      <c r="F155" s="198">
        <v>223789</v>
      </c>
      <c r="G155" s="198">
        <v>6251226</v>
      </c>
    </row>
  </sheetData>
  <hyperlinks>
    <hyperlink ref="A1" location="'Титульный лист'!A1" display="← Обратно к содержанию" xr:uid="{00000000-0004-0000-0D00-000000000000}"/>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2"/>
  <sheetViews>
    <sheetView showGridLines="0" zoomScale="80" zoomScaleNormal="80" workbookViewId="0">
      <pane xSplit="1" ySplit="3" topLeftCell="D4" activePane="bottomRight" state="frozen"/>
      <selection activeCell="D40" sqref="D40"/>
      <selection pane="topRight" activeCell="D40" sqref="D40"/>
      <selection pane="bottomLeft" activeCell="D40" sqref="D40"/>
      <selection pane="bottomRight" activeCell="F23" sqref="F23"/>
    </sheetView>
  </sheetViews>
  <sheetFormatPr defaultColWidth="11" defaultRowHeight="15.5"/>
  <cols>
    <col min="1" max="1" width="36.25" style="51" customWidth="1"/>
    <col min="2" max="9" width="16.08203125" style="51" customWidth="1"/>
    <col min="10" max="10" width="15.75" style="73" customWidth="1"/>
    <col min="11" max="11" width="16.08203125" style="51" customWidth="1"/>
    <col min="12" max="12" width="16" customWidth="1"/>
  </cols>
  <sheetData>
    <row r="1" spans="1:12" ht="46.15" customHeight="1">
      <c r="A1" s="119" t="s">
        <v>276</v>
      </c>
    </row>
    <row r="2" spans="1:12" ht="27" customHeight="1">
      <c r="A2" s="120" t="s">
        <v>291</v>
      </c>
    </row>
    <row r="3" spans="1:12">
      <c r="A3" s="121" t="s">
        <v>275</v>
      </c>
      <c r="B3" s="219" t="s">
        <v>20</v>
      </c>
      <c r="C3" s="219" t="s">
        <v>21</v>
      </c>
      <c r="D3" s="219" t="s">
        <v>22</v>
      </c>
      <c r="E3" s="219" t="s">
        <v>23</v>
      </c>
      <c r="F3" s="219" t="s">
        <v>24</v>
      </c>
      <c r="G3" s="219" t="s">
        <v>298</v>
      </c>
      <c r="H3" s="219" t="s">
        <v>324</v>
      </c>
      <c r="I3" s="219" t="s">
        <v>348</v>
      </c>
      <c r="J3" s="219" t="s">
        <v>397</v>
      </c>
      <c r="K3" s="219" t="s">
        <v>475</v>
      </c>
      <c r="L3" s="219" t="s">
        <v>605</v>
      </c>
    </row>
    <row r="4" spans="1:12">
      <c r="A4" s="116" t="s">
        <v>62</v>
      </c>
      <c r="B4" s="220">
        <v>123588</v>
      </c>
      <c r="C4" s="220">
        <v>896444</v>
      </c>
      <c r="D4" s="53">
        <v>936926</v>
      </c>
      <c r="E4" s="53">
        <v>1607894</v>
      </c>
      <c r="F4" s="53">
        <v>2042085</v>
      </c>
      <c r="G4" s="53">
        <v>2192742</v>
      </c>
      <c r="H4" s="53">
        <v>2241122</v>
      </c>
      <c r="I4" s="53">
        <v>3173871</v>
      </c>
      <c r="J4" s="53">
        <v>3341814</v>
      </c>
      <c r="K4" s="98">
        <v>4645446</v>
      </c>
      <c r="L4" s="53">
        <v>5784374</v>
      </c>
    </row>
    <row r="5" spans="1:12">
      <c r="A5" s="116" t="s">
        <v>63</v>
      </c>
      <c r="B5" s="53">
        <v>172496</v>
      </c>
      <c r="C5" s="53">
        <v>260420</v>
      </c>
      <c r="D5" s="53">
        <v>809282</v>
      </c>
      <c r="E5" s="53">
        <v>1174582</v>
      </c>
      <c r="F5" s="53">
        <v>1820058</v>
      </c>
      <c r="G5" s="53">
        <v>2043714</v>
      </c>
      <c r="H5" s="53">
        <v>1911694</v>
      </c>
      <c r="I5" s="53">
        <v>1735099</v>
      </c>
      <c r="J5" s="53">
        <v>2456746</v>
      </c>
      <c r="K5" s="98">
        <v>3266153</v>
      </c>
      <c r="L5" s="53">
        <v>4077621</v>
      </c>
    </row>
    <row r="6" spans="1:12">
      <c r="A6" s="116" t="s">
        <v>64</v>
      </c>
      <c r="B6" s="220">
        <v>398415</v>
      </c>
      <c r="C6" s="220">
        <v>512372</v>
      </c>
      <c r="D6" s="53">
        <v>960470</v>
      </c>
      <c r="E6" s="53">
        <v>2891886</v>
      </c>
      <c r="F6" s="53">
        <v>1675860</v>
      </c>
      <c r="G6" s="53">
        <v>1763675</v>
      </c>
      <c r="H6" s="53">
        <v>1691394</v>
      </c>
      <c r="I6" s="53">
        <v>1893211</v>
      </c>
      <c r="J6" s="53">
        <v>3209114</v>
      </c>
      <c r="K6" s="98">
        <v>4500589</v>
      </c>
      <c r="L6" s="53">
        <v>7428244</v>
      </c>
    </row>
    <row r="7" spans="1:12">
      <c r="A7" s="116" t="s">
        <v>65</v>
      </c>
      <c r="B7" s="220">
        <v>14798</v>
      </c>
      <c r="C7" s="220">
        <v>36229</v>
      </c>
      <c r="D7" s="53">
        <v>43380</v>
      </c>
      <c r="E7" s="53">
        <v>52283</v>
      </c>
      <c r="F7" s="53">
        <v>216563</v>
      </c>
      <c r="G7" s="53">
        <v>168658</v>
      </c>
      <c r="H7" s="53">
        <v>134577</v>
      </c>
      <c r="I7" s="53">
        <v>371522</v>
      </c>
      <c r="J7" s="53">
        <v>458145</v>
      </c>
      <c r="K7" s="98">
        <v>563588</v>
      </c>
      <c r="L7" s="53">
        <v>621078</v>
      </c>
    </row>
    <row r="8" spans="1:12">
      <c r="A8" s="116" t="s">
        <v>66</v>
      </c>
      <c r="B8" s="220">
        <v>89631</v>
      </c>
      <c r="C8" s="220">
        <v>16365</v>
      </c>
      <c r="D8" s="54" t="s">
        <v>6</v>
      </c>
      <c r="E8" s="54" t="s">
        <v>6</v>
      </c>
      <c r="F8" s="54" t="s">
        <v>6</v>
      </c>
      <c r="G8" s="54" t="s">
        <v>6</v>
      </c>
      <c r="H8" s="54" t="s">
        <v>6</v>
      </c>
      <c r="I8" s="54" t="s">
        <v>6</v>
      </c>
      <c r="J8" s="53">
        <v>12063</v>
      </c>
      <c r="K8" s="88" t="s">
        <v>6</v>
      </c>
      <c r="L8" s="88" t="s">
        <v>6</v>
      </c>
    </row>
    <row r="9" spans="1:12">
      <c r="A9" s="116" t="s">
        <v>67</v>
      </c>
      <c r="B9" s="220">
        <v>48884</v>
      </c>
      <c r="C9" s="220">
        <v>54361</v>
      </c>
      <c r="D9" s="53">
        <v>96105</v>
      </c>
      <c r="E9" s="53">
        <v>164074</v>
      </c>
      <c r="F9" s="53">
        <v>163161</v>
      </c>
      <c r="G9" s="53">
        <v>162001</v>
      </c>
      <c r="H9" s="53">
        <v>213761</v>
      </c>
      <c r="I9" s="53">
        <v>219413</v>
      </c>
      <c r="J9" s="53">
        <v>203021</v>
      </c>
      <c r="K9" s="98">
        <v>170421</v>
      </c>
      <c r="L9" s="53">
        <v>452347</v>
      </c>
    </row>
    <row r="10" spans="1:12" ht="31">
      <c r="A10" s="116" t="s">
        <v>68</v>
      </c>
      <c r="B10" s="220">
        <v>-62403</v>
      </c>
      <c r="C10" s="220">
        <v>-111062</v>
      </c>
      <c r="D10" s="53">
        <v>-168405</v>
      </c>
      <c r="E10" s="53">
        <v>-428290</v>
      </c>
      <c r="F10" s="53">
        <v>-637715</v>
      </c>
      <c r="G10" s="53">
        <v>-717857</v>
      </c>
      <c r="H10" s="53">
        <v>-714740</v>
      </c>
      <c r="I10" s="53">
        <v>-1110845</v>
      </c>
      <c r="J10" s="53">
        <v>-1235825</v>
      </c>
      <c r="K10" s="53">
        <v>-1509403</v>
      </c>
      <c r="L10" s="53">
        <v>-2061462</v>
      </c>
    </row>
    <row r="11" spans="1:12">
      <c r="A11" s="179" t="s">
        <v>232</v>
      </c>
      <c r="B11" s="221">
        <f t="shared" ref="B11:G11" si="0">SUM(B4:B10)</f>
        <v>785409</v>
      </c>
      <c r="C11" s="221">
        <f t="shared" si="0"/>
        <v>1665129</v>
      </c>
      <c r="D11" s="55">
        <f t="shared" si="0"/>
        <v>2677758</v>
      </c>
      <c r="E11" s="55">
        <f t="shared" si="0"/>
        <v>5462429</v>
      </c>
      <c r="F11" s="55">
        <f t="shared" si="0"/>
        <v>5280012</v>
      </c>
      <c r="G11" s="55">
        <f t="shared" si="0"/>
        <v>5612933</v>
      </c>
      <c r="H11" s="55">
        <f>SUM(H4:H10)</f>
        <v>5477808</v>
      </c>
      <c r="I11" s="55">
        <v>6282271</v>
      </c>
      <c r="J11" s="55">
        <v>8445078</v>
      </c>
      <c r="K11" s="55">
        <v>11636794</v>
      </c>
      <c r="L11" s="55">
        <v>16302202</v>
      </c>
    </row>
    <row r="12" spans="1:12">
      <c r="K12" s="222"/>
    </row>
  </sheetData>
  <hyperlinks>
    <hyperlink ref="A1" location="'Титульный лист'!A1" display="← Обратно к содержанию" xr:uid="{00000000-0004-0000-0E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EA1B0-C17D-49E7-91AF-D8E2BB209475}">
  <dimension ref="A1:N20"/>
  <sheetViews>
    <sheetView showGridLines="0" zoomScale="80" zoomScaleNormal="80" workbookViewId="0">
      <pane xSplit="1" ySplit="3" topLeftCell="F4" activePane="bottomRight" state="frozen"/>
      <selection activeCell="D40" sqref="D40"/>
      <selection pane="topRight" activeCell="D40" sqref="D40"/>
      <selection pane="bottomLeft" activeCell="D40" sqref="D40"/>
      <selection pane="bottomRight" activeCell="J28" sqref="J28"/>
    </sheetView>
  </sheetViews>
  <sheetFormatPr defaultColWidth="11" defaultRowHeight="15.5"/>
  <cols>
    <col min="1" max="1" width="45" style="51" customWidth="1"/>
    <col min="2" max="5" width="16.08203125" style="51" customWidth="1"/>
    <col min="6" max="6" width="16.08203125" style="223" customWidth="1"/>
    <col min="7" max="7" width="16.08203125" style="51" customWidth="1"/>
    <col min="8" max="8" width="18.33203125" style="73" customWidth="1"/>
    <col min="9" max="9" width="16.08203125" style="223" customWidth="1"/>
    <col min="10" max="10" width="16.08203125" style="51" customWidth="1"/>
    <col min="11" max="11" width="11" style="73"/>
    <col min="12" max="12" width="16.08203125" style="51" customWidth="1"/>
    <col min="13" max="13" width="16.08203125" style="224" customWidth="1"/>
    <col min="14" max="14" width="16" customWidth="1"/>
  </cols>
  <sheetData>
    <row r="1" spans="1:14" ht="42.75" customHeight="1">
      <c r="A1" s="119" t="s">
        <v>276</v>
      </c>
    </row>
    <row r="2" spans="1:14" ht="27" customHeight="1">
      <c r="A2" s="120" t="s">
        <v>292</v>
      </c>
    </row>
    <row r="3" spans="1:14">
      <c r="A3" s="121" t="s">
        <v>275</v>
      </c>
      <c r="B3" s="219" t="s">
        <v>20</v>
      </c>
      <c r="C3" s="219" t="s">
        <v>21</v>
      </c>
      <c r="D3" s="219" t="s">
        <v>22</v>
      </c>
      <c r="E3" s="219" t="s">
        <v>23</v>
      </c>
      <c r="F3" s="225" t="s">
        <v>24</v>
      </c>
      <c r="G3" s="219" t="s">
        <v>348</v>
      </c>
      <c r="H3" s="219" t="s">
        <v>475</v>
      </c>
      <c r="I3" s="225"/>
      <c r="J3" s="219" t="s">
        <v>298</v>
      </c>
      <c r="L3" s="219" t="s">
        <v>324</v>
      </c>
      <c r="M3" s="225" t="s">
        <v>397</v>
      </c>
      <c r="N3" s="225" t="s">
        <v>605</v>
      </c>
    </row>
    <row r="4" spans="1:14">
      <c r="A4" s="116" t="s">
        <v>154</v>
      </c>
      <c r="B4" s="175">
        <v>754832</v>
      </c>
      <c r="C4" s="175">
        <v>1116614</v>
      </c>
      <c r="D4" s="175">
        <v>1405941</v>
      </c>
      <c r="E4" s="54">
        <v>913354</v>
      </c>
      <c r="F4" s="226">
        <v>1024135</v>
      </c>
      <c r="G4" s="54">
        <v>2478574</v>
      </c>
      <c r="H4" s="226">
        <v>4779966</v>
      </c>
      <c r="I4" s="226"/>
      <c r="J4" s="54">
        <v>1143106</v>
      </c>
      <c r="L4" s="54">
        <v>1334795</v>
      </c>
      <c r="M4" s="226">
        <v>3209059</v>
      </c>
      <c r="N4" s="226">
        <v>9152303</v>
      </c>
    </row>
    <row r="5" spans="1:14" ht="31">
      <c r="A5" s="116" t="s">
        <v>320</v>
      </c>
      <c r="B5" s="175" t="s">
        <v>6</v>
      </c>
      <c r="C5" s="175" t="s">
        <v>6</v>
      </c>
      <c r="D5" s="175" t="s">
        <v>6</v>
      </c>
      <c r="E5" s="175" t="s">
        <v>6</v>
      </c>
      <c r="F5" s="175" t="s">
        <v>6</v>
      </c>
      <c r="G5" s="175" t="s">
        <v>6</v>
      </c>
      <c r="H5" s="175" t="s">
        <v>6</v>
      </c>
      <c r="I5" s="175"/>
      <c r="J5" s="175">
        <v>828250</v>
      </c>
      <c r="L5" s="175" t="s">
        <v>6</v>
      </c>
      <c r="M5" s="175" t="s">
        <v>6</v>
      </c>
      <c r="N5" s="175" t="s">
        <v>6</v>
      </c>
    </row>
    <row r="6" spans="1:14" ht="31">
      <c r="A6" s="116" t="s">
        <v>186</v>
      </c>
      <c r="B6" s="175">
        <v>38751</v>
      </c>
      <c r="C6" s="175">
        <v>21315</v>
      </c>
      <c r="D6" s="175">
        <v>56401</v>
      </c>
      <c r="E6" s="54">
        <v>379899</v>
      </c>
      <c r="F6" s="226">
        <v>328801</v>
      </c>
      <c r="G6" s="54">
        <v>156951</v>
      </c>
      <c r="H6" s="226">
        <v>349658</v>
      </c>
      <c r="I6" s="226"/>
      <c r="J6" s="54">
        <v>254910</v>
      </c>
      <c r="L6" s="54">
        <v>174184</v>
      </c>
      <c r="M6" s="226">
        <v>340848</v>
      </c>
      <c r="N6" s="226">
        <v>405860</v>
      </c>
    </row>
    <row r="7" spans="1:14" ht="31">
      <c r="A7" s="116" t="s">
        <v>187</v>
      </c>
      <c r="B7" s="175" t="s">
        <v>6</v>
      </c>
      <c r="C7" s="175" t="s">
        <v>6</v>
      </c>
      <c r="D7" s="175" t="s">
        <v>6</v>
      </c>
      <c r="E7" s="175">
        <v>150000</v>
      </c>
      <c r="F7" s="175" t="s">
        <v>6</v>
      </c>
      <c r="G7" s="175" t="s">
        <v>6</v>
      </c>
      <c r="H7" s="227" t="s">
        <v>6</v>
      </c>
      <c r="J7" s="175" t="s">
        <v>6</v>
      </c>
      <c r="L7" s="175" t="s">
        <v>6</v>
      </c>
      <c r="M7" s="227" t="s">
        <v>6</v>
      </c>
      <c r="N7" s="226">
        <v>346093</v>
      </c>
    </row>
    <row r="8" spans="1:14">
      <c r="A8" s="116" t="s">
        <v>188</v>
      </c>
      <c r="B8" s="175">
        <v>23616</v>
      </c>
      <c r="C8" s="175">
        <v>32453</v>
      </c>
      <c r="D8" s="175">
        <v>43940</v>
      </c>
      <c r="E8" s="175">
        <v>16363</v>
      </c>
      <c r="F8" s="175">
        <v>14070</v>
      </c>
      <c r="G8" s="175">
        <v>11679</v>
      </c>
      <c r="H8" s="226">
        <v>17727</v>
      </c>
      <c r="J8" s="175">
        <v>13771</v>
      </c>
      <c r="L8" s="175">
        <v>13868</v>
      </c>
      <c r="M8" s="226">
        <v>12094</v>
      </c>
      <c r="N8" s="226">
        <v>23127</v>
      </c>
    </row>
    <row r="9" spans="1:14" ht="31">
      <c r="A9" s="182" t="s">
        <v>238</v>
      </c>
      <c r="B9" s="184">
        <f t="shared" ref="B9:J9" si="0">SUM(B4:B8)</f>
        <v>817199</v>
      </c>
      <c r="C9" s="184">
        <f t="shared" si="0"/>
        <v>1170382</v>
      </c>
      <c r="D9" s="184">
        <f t="shared" si="0"/>
        <v>1506282</v>
      </c>
      <c r="E9" s="184">
        <f t="shared" si="0"/>
        <v>1459616</v>
      </c>
      <c r="F9" s="184">
        <f t="shared" si="0"/>
        <v>1367006</v>
      </c>
      <c r="G9" s="184">
        <f>SUM(G4:G8)</f>
        <v>2647204</v>
      </c>
      <c r="H9" s="227">
        <v>5147351</v>
      </c>
      <c r="J9" s="184">
        <f t="shared" si="0"/>
        <v>2240037</v>
      </c>
      <c r="L9" s="184">
        <f>SUM(L4:L8)</f>
        <v>1522847</v>
      </c>
      <c r="M9" s="227">
        <v>3562001</v>
      </c>
      <c r="N9" s="227">
        <v>9927383</v>
      </c>
    </row>
    <row r="10" spans="1:14">
      <c r="A10" s="116" t="s">
        <v>189</v>
      </c>
      <c r="B10" s="175">
        <v>84077</v>
      </c>
      <c r="C10" s="175">
        <v>147128</v>
      </c>
      <c r="D10" s="175">
        <v>184404</v>
      </c>
      <c r="E10" s="54">
        <v>269764</v>
      </c>
      <c r="F10" s="226">
        <v>198406</v>
      </c>
      <c r="G10" s="54">
        <v>247131</v>
      </c>
      <c r="H10" s="226">
        <v>373079</v>
      </c>
      <c r="J10" s="54">
        <v>269990</v>
      </c>
      <c r="L10" s="54">
        <v>284184</v>
      </c>
      <c r="M10" s="226">
        <v>353445</v>
      </c>
      <c r="N10" s="226">
        <v>555824</v>
      </c>
    </row>
    <row r="11" spans="1:14" ht="31">
      <c r="A11" s="116" t="s">
        <v>190</v>
      </c>
      <c r="B11" s="175">
        <v>53775</v>
      </c>
      <c r="C11" s="175">
        <v>52877</v>
      </c>
      <c r="D11" s="175">
        <v>175370</v>
      </c>
      <c r="E11" s="54">
        <v>76144</v>
      </c>
      <c r="F11" s="226">
        <v>204454</v>
      </c>
      <c r="G11" s="54">
        <v>158196</v>
      </c>
      <c r="H11" s="226">
        <v>461589</v>
      </c>
      <c r="J11" s="54">
        <v>3029</v>
      </c>
      <c r="L11" s="54">
        <v>266</v>
      </c>
      <c r="M11" s="226">
        <v>241209</v>
      </c>
      <c r="N11" s="226">
        <v>443206</v>
      </c>
    </row>
    <row r="12" spans="1:14">
      <c r="A12" s="116" t="s">
        <v>191</v>
      </c>
      <c r="B12" s="175">
        <v>31107</v>
      </c>
      <c r="C12" s="175">
        <v>142443</v>
      </c>
      <c r="D12" s="175">
        <v>247577</v>
      </c>
      <c r="E12" s="54">
        <v>344372</v>
      </c>
      <c r="F12" s="226">
        <v>307658</v>
      </c>
      <c r="G12" s="54">
        <v>224948</v>
      </c>
      <c r="H12" s="226">
        <v>361399</v>
      </c>
      <c r="J12" s="54">
        <v>266322</v>
      </c>
      <c r="L12" s="54">
        <v>126124</v>
      </c>
      <c r="M12" s="226">
        <v>277133</v>
      </c>
      <c r="N12" s="226">
        <v>381263</v>
      </c>
    </row>
    <row r="13" spans="1:14">
      <c r="A13" s="116" t="s">
        <v>192</v>
      </c>
      <c r="B13" s="175">
        <v>5051</v>
      </c>
      <c r="C13" s="175">
        <v>26951</v>
      </c>
      <c r="D13" s="175">
        <v>71865</v>
      </c>
      <c r="E13" s="54">
        <v>164263</v>
      </c>
      <c r="F13" s="226">
        <v>129817</v>
      </c>
      <c r="G13" s="54">
        <v>252752</v>
      </c>
      <c r="H13" s="226">
        <v>1128918</v>
      </c>
      <c r="J13" s="54">
        <v>130960</v>
      </c>
      <c r="L13" s="54">
        <v>143743</v>
      </c>
      <c r="M13" s="226">
        <v>231711</v>
      </c>
      <c r="N13" s="226">
        <v>117577</v>
      </c>
    </row>
    <row r="14" spans="1:14">
      <c r="A14" s="116" t="s">
        <v>193</v>
      </c>
      <c r="B14" s="175">
        <v>16947</v>
      </c>
      <c r="C14" s="175">
        <v>25194</v>
      </c>
      <c r="D14" s="175">
        <v>57046</v>
      </c>
      <c r="E14" s="54">
        <v>51590</v>
      </c>
      <c r="F14" s="226">
        <v>59176</v>
      </c>
      <c r="G14" s="54">
        <v>68024</v>
      </c>
      <c r="H14" s="226">
        <v>89305</v>
      </c>
      <c r="J14" s="54">
        <v>243719</v>
      </c>
      <c r="L14" s="54">
        <v>112415</v>
      </c>
      <c r="M14" s="226">
        <v>162036</v>
      </c>
      <c r="N14" s="226">
        <v>227651</v>
      </c>
    </row>
    <row r="15" spans="1:14" ht="31">
      <c r="A15" s="116" t="s">
        <v>194</v>
      </c>
      <c r="B15" s="175">
        <v>351468</v>
      </c>
      <c r="C15" s="175">
        <v>94118</v>
      </c>
      <c r="D15" s="175">
        <v>300000</v>
      </c>
      <c r="E15" s="54">
        <v>345000</v>
      </c>
      <c r="F15" s="175" t="s">
        <v>6</v>
      </c>
      <c r="G15" s="175" t="s">
        <v>6</v>
      </c>
      <c r="H15" s="175" t="s">
        <v>6</v>
      </c>
      <c r="J15" s="54">
        <v>345000</v>
      </c>
      <c r="L15" s="175" t="s">
        <v>6</v>
      </c>
      <c r="M15" s="175" t="s">
        <v>6</v>
      </c>
      <c r="N15" s="175" t="s">
        <v>6</v>
      </c>
    </row>
    <row r="16" spans="1:14" ht="31">
      <c r="A16" s="182" t="s">
        <v>237</v>
      </c>
      <c r="B16" s="183">
        <f t="shared" ref="B16:J16" si="1">SUM(B10:B15)</f>
        <v>542425</v>
      </c>
      <c r="C16" s="183">
        <f t="shared" si="1"/>
        <v>488711</v>
      </c>
      <c r="D16" s="183">
        <f t="shared" si="1"/>
        <v>1036262</v>
      </c>
      <c r="E16" s="183">
        <f t="shared" si="1"/>
        <v>1251133</v>
      </c>
      <c r="F16" s="183">
        <f t="shared" si="1"/>
        <v>899511</v>
      </c>
      <c r="G16" s="183">
        <f>SUM(G10:G15)</f>
        <v>951051</v>
      </c>
      <c r="H16" s="228">
        <v>2414290</v>
      </c>
      <c r="J16" s="183">
        <f t="shared" si="1"/>
        <v>1259020</v>
      </c>
      <c r="L16" s="183">
        <f>SUM(L10:L15)</f>
        <v>666732</v>
      </c>
      <c r="M16" s="228">
        <v>1265534</v>
      </c>
      <c r="N16" s="228">
        <v>1725521</v>
      </c>
    </row>
    <row r="17" spans="1:14" ht="31">
      <c r="A17" s="179" t="s">
        <v>236</v>
      </c>
      <c r="B17" s="56">
        <f>B16+B9</f>
        <v>1359624</v>
      </c>
      <c r="C17" s="56">
        <f>C16+C9</f>
        <v>1659093</v>
      </c>
      <c r="D17" s="56">
        <f>D16+D9</f>
        <v>2542544</v>
      </c>
      <c r="E17" s="56">
        <f>E16+E9</f>
        <v>2710749</v>
      </c>
      <c r="F17" s="56">
        <f>F9+F16</f>
        <v>2266517</v>
      </c>
      <c r="G17" s="56">
        <f>G9+G16</f>
        <v>3598255</v>
      </c>
      <c r="H17" s="228">
        <v>7561641</v>
      </c>
      <c r="J17" s="56">
        <f>J16+J9</f>
        <v>3499057</v>
      </c>
      <c r="L17" s="56">
        <f>L16+L9</f>
        <v>2189579</v>
      </c>
      <c r="M17" s="228">
        <v>4827535</v>
      </c>
      <c r="N17" s="228">
        <v>11652904</v>
      </c>
    </row>
    <row r="18" spans="1:14">
      <c r="H18" s="168"/>
    </row>
    <row r="19" spans="1:14">
      <c r="H19" s="168"/>
    </row>
    <row r="20" spans="1:14">
      <c r="H20" s="168"/>
    </row>
  </sheetData>
  <hyperlinks>
    <hyperlink ref="A1" location="'Титульный лист'!A1" display="← Обратно к содержанию" xr:uid="{B548D0F0-22EB-43A8-BF9B-9398C24BDBBD}"/>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6"/>
  <sheetViews>
    <sheetView showGridLines="0" zoomScale="80" zoomScaleNormal="80" workbookViewId="0">
      <pane xSplit="1" ySplit="3" topLeftCell="F4" activePane="bottomRight" state="frozen"/>
      <selection activeCell="D40" sqref="D40"/>
      <selection pane="topRight" activeCell="D40" sqref="D40"/>
      <selection pane="bottomLeft" activeCell="D40" sqref="D40"/>
      <selection pane="bottomRight" activeCell="H28" sqref="H28"/>
    </sheetView>
  </sheetViews>
  <sheetFormatPr defaultColWidth="11" defaultRowHeight="15.5"/>
  <cols>
    <col min="1" max="1" width="37.58203125" style="51" customWidth="1"/>
    <col min="2" max="12" width="16" style="51" customWidth="1"/>
    <col min="13" max="13" width="14.83203125" style="149" customWidth="1"/>
    <col min="14" max="14" width="14.75" customWidth="1"/>
  </cols>
  <sheetData>
    <row r="1" spans="1:14" ht="48" customHeight="1">
      <c r="A1" s="119" t="s">
        <v>276</v>
      </c>
    </row>
    <row r="2" spans="1:14" ht="27" customHeight="1">
      <c r="A2" s="120" t="s">
        <v>293</v>
      </c>
    </row>
    <row r="3" spans="1:14">
      <c r="A3" s="121" t="s">
        <v>275</v>
      </c>
      <c r="B3" s="219" t="s">
        <v>20</v>
      </c>
      <c r="C3" s="219" t="s">
        <v>21</v>
      </c>
      <c r="D3" s="219" t="s">
        <v>22</v>
      </c>
      <c r="E3" s="219" t="s">
        <v>23</v>
      </c>
      <c r="F3" s="219" t="s">
        <v>24</v>
      </c>
      <c r="G3" s="219" t="s">
        <v>348</v>
      </c>
      <c r="H3" s="225" t="s">
        <v>475</v>
      </c>
      <c r="I3" s="219"/>
      <c r="J3" s="219" t="s">
        <v>298</v>
      </c>
      <c r="K3" s="219"/>
      <c r="L3" s="219" t="s">
        <v>324</v>
      </c>
      <c r="M3" s="225" t="s">
        <v>397</v>
      </c>
      <c r="N3" s="225" t="s">
        <v>605</v>
      </c>
    </row>
    <row r="4" spans="1:14">
      <c r="A4" s="116" t="s">
        <v>180</v>
      </c>
      <c r="B4" s="175">
        <v>1704668</v>
      </c>
      <c r="C4" s="175">
        <v>4116556</v>
      </c>
      <c r="D4" s="175">
        <v>6060436</v>
      </c>
      <c r="E4" s="54">
        <v>3830410</v>
      </c>
      <c r="F4" s="54">
        <v>10793958</v>
      </c>
      <c r="G4" s="54">
        <v>17835589</v>
      </c>
      <c r="H4" s="229">
        <v>23447981</v>
      </c>
      <c r="I4" s="54"/>
      <c r="J4" s="54">
        <v>9920197</v>
      </c>
      <c r="L4" s="54">
        <v>11976686</v>
      </c>
      <c r="M4" s="229">
        <v>19391324</v>
      </c>
      <c r="N4" s="229">
        <v>24128445</v>
      </c>
    </row>
    <row r="5" spans="1:14">
      <c r="A5" s="116" t="s">
        <v>181</v>
      </c>
      <c r="B5" s="175">
        <v>4739</v>
      </c>
      <c r="C5" s="175">
        <v>9422</v>
      </c>
      <c r="D5" s="175">
        <v>14159</v>
      </c>
      <c r="E5" s="54">
        <v>43060</v>
      </c>
      <c r="F5" s="54">
        <v>31960</v>
      </c>
      <c r="G5" s="54">
        <v>19211</v>
      </c>
      <c r="H5" s="54">
        <v>80609</v>
      </c>
      <c r="I5" s="54"/>
      <c r="J5" s="54">
        <v>22526</v>
      </c>
      <c r="L5" s="54">
        <v>26079</v>
      </c>
      <c r="M5" s="54">
        <v>36884</v>
      </c>
      <c r="N5" s="54">
        <v>265333</v>
      </c>
    </row>
    <row r="6" spans="1:14" ht="31">
      <c r="A6" s="116" t="s">
        <v>182</v>
      </c>
      <c r="B6" s="175">
        <v>-50222</v>
      </c>
      <c r="C6" s="175">
        <v>-149794</v>
      </c>
      <c r="D6" s="175">
        <v>-867372</v>
      </c>
      <c r="E6" s="54">
        <v>-1170938</v>
      </c>
      <c r="F6" s="54">
        <v>-2027088</v>
      </c>
      <c r="G6" s="54">
        <v>-2542334</v>
      </c>
      <c r="H6" s="54">
        <v>-2224034</v>
      </c>
      <c r="J6" s="54">
        <v>-1962039</v>
      </c>
      <c r="L6" s="54">
        <v>-1970824</v>
      </c>
      <c r="M6" s="54">
        <v>-2585603</v>
      </c>
      <c r="N6" s="54">
        <v>-1447702</v>
      </c>
    </row>
    <row r="7" spans="1:14" ht="31">
      <c r="A7" s="182" t="s">
        <v>234</v>
      </c>
      <c r="B7" s="183">
        <f t="shared" ref="B7:C7" si="0">SUM(B4:B6)</f>
        <v>1659185</v>
      </c>
      <c r="C7" s="183">
        <f t="shared" si="0"/>
        <v>3976184</v>
      </c>
      <c r="D7" s="183">
        <f>SUM(D4:D6)</f>
        <v>5207223</v>
      </c>
      <c r="E7" s="183">
        <f t="shared" ref="E7:J7" si="1">SUM(E4:E6)</f>
        <v>2702532</v>
      </c>
      <c r="F7" s="183">
        <f>SUM(F4:F6)</f>
        <v>8798830</v>
      </c>
      <c r="G7" s="183">
        <v>15312466</v>
      </c>
      <c r="H7" s="54">
        <v>21304556</v>
      </c>
      <c r="J7" s="183">
        <f t="shared" si="1"/>
        <v>7980684</v>
      </c>
      <c r="L7" s="183">
        <f>SUM(L4:L6)</f>
        <v>10031941</v>
      </c>
      <c r="M7" s="183">
        <v>16842605</v>
      </c>
      <c r="N7" s="183">
        <v>22946076</v>
      </c>
    </row>
    <row r="8" spans="1:14">
      <c r="A8" s="116" t="s">
        <v>183</v>
      </c>
      <c r="B8" s="175">
        <v>90709</v>
      </c>
      <c r="C8" s="175">
        <v>90556</v>
      </c>
      <c r="D8" s="175">
        <v>247419</v>
      </c>
      <c r="E8" s="54">
        <v>282377</v>
      </c>
      <c r="F8" s="54" t="s">
        <v>6</v>
      </c>
      <c r="G8" s="54" t="s">
        <v>6</v>
      </c>
      <c r="H8" s="54" t="s">
        <v>6</v>
      </c>
      <c r="J8" s="54">
        <v>420228</v>
      </c>
      <c r="L8" s="54">
        <v>459258</v>
      </c>
      <c r="M8" s="54" t="s">
        <v>6</v>
      </c>
      <c r="N8" s="54" t="s">
        <v>6</v>
      </c>
    </row>
    <row r="9" spans="1:14">
      <c r="A9" s="116" t="s">
        <v>184</v>
      </c>
      <c r="B9" s="175">
        <v>110612</v>
      </c>
      <c r="C9" s="175">
        <v>78735</v>
      </c>
      <c r="D9" s="175">
        <v>155716</v>
      </c>
      <c r="E9" s="54">
        <v>194936</v>
      </c>
      <c r="F9" s="54">
        <v>28676</v>
      </c>
      <c r="G9" s="54">
        <v>97832</v>
      </c>
      <c r="H9" s="226">
        <v>83506</v>
      </c>
      <c r="J9" s="54">
        <v>192391</v>
      </c>
      <c r="L9" s="54">
        <v>277679</v>
      </c>
      <c r="M9" s="226">
        <v>545039</v>
      </c>
      <c r="N9" s="54">
        <v>589725</v>
      </c>
    </row>
    <row r="10" spans="1:14">
      <c r="A10" s="116" t="s">
        <v>476</v>
      </c>
      <c r="B10" s="54" t="s">
        <v>6</v>
      </c>
      <c r="C10" s="54" t="s">
        <v>6</v>
      </c>
      <c r="D10" s="54" t="s">
        <v>6</v>
      </c>
      <c r="E10" s="54" t="s">
        <v>6</v>
      </c>
      <c r="F10" s="54" t="s">
        <v>6</v>
      </c>
      <c r="G10" s="54" t="s">
        <v>6</v>
      </c>
      <c r="H10" s="226">
        <v>75459</v>
      </c>
      <c r="J10" s="54" t="s">
        <v>6</v>
      </c>
      <c r="L10" s="54" t="s">
        <v>6</v>
      </c>
      <c r="M10" s="54" t="s">
        <v>6</v>
      </c>
      <c r="N10" s="54">
        <v>35498</v>
      </c>
    </row>
    <row r="11" spans="1:14" ht="31">
      <c r="A11" s="116" t="s">
        <v>185</v>
      </c>
      <c r="B11" s="175">
        <v>17212</v>
      </c>
      <c r="C11" s="175">
        <v>22094</v>
      </c>
      <c r="D11" s="175">
        <v>30500</v>
      </c>
      <c r="E11" s="54">
        <v>69811</v>
      </c>
      <c r="F11" s="54">
        <v>241204</v>
      </c>
      <c r="G11" s="54">
        <v>732757</v>
      </c>
      <c r="H11" s="226">
        <v>860294</v>
      </c>
      <c r="J11" s="54">
        <v>240430</v>
      </c>
      <c r="L11" s="54">
        <v>392823</v>
      </c>
      <c r="M11" s="226">
        <v>985829</v>
      </c>
      <c r="N11" s="54">
        <v>758887</v>
      </c>
    </row>
    <row r="12" spans="1:14" ht="31">
      <c r="A12" s="182" t="s">
        <v>235</v>
      </c>
      <c r="B12" s="183">
        <f t="shared" ref="B12:L12" si="2">SUM(B8:B11)</f>
        <v>218533</v>
      </c>
      <c r="C12" s="183">
        <f t="shared" si="2"/>
        <v>191385</v>
      </c>
      <c r="D12" s="183">
        <f t="shared" si="2"/>
        <v>433635</v>
      </c>
      <c r="E12" s="183">
        <f t="shared" si="2"/>
        <v>547124</v>
      </c>
      <c r="F12" s="183">
        <f t="shared" si="2"/>
        <v>269880</v>
      </c>
      <c r="G12" s="183">
        <f>SUM(G8:G11)</f>
        <v>830589</v>
      </c>
      <c r="H12" s="184">
        <v>1019259</v>
      </c>
      <c r="J12" s="183">
        <f t="shared" si="2"/>
        <v>853049</v>
      </c>
      <c r="L12" s="183">
        <f t="shared" si="2"/>
        <v>1129760</v>
      </c>
      <c r="M12" s="184">
        <v>1530868</v>
      </c>
      <c r="N12" s="184">
        <v>1384110</v>
      </c>
    </row>
    <row r="13" spans="1:14" ht="31">
      <c r="A13" s="179" t="s">
        <v>233</v>
      </c>
      <c r="B13" s="55">
        <f t="shared" ref="B13:L13" si="3">B7+B12</f>
        <v>1877718</v>
      </c>
      <c r="C13" s="55">
        <f t="shared" si="3"/>
        <v>4167569</v>
      </c>
      <c r="D13" s="55">
        <f t="shared" si="3"/>
        <v>5640858</v>
      </c>
      <c r="E13" s="55">
        <f t="shared" si="3"/>
        <v>3249656</v>
      </c>
      <c r="F13" s="55">
        <f t="shared" si="3"/>
        <v>9068710</v>
      </c>
      <c r="G13" s="55">
        <v>16143055</v>
      </c>
      <c r="H13" s="56">
        <v>22323815</v>
      </c>
      <c r="J13" s="55">
        <f t="shared" si="3"/>
        <v>8833733</v>
      </c>
      <c r="L13" s="55">
        <f t="shared" si="3"/>
        <v>11161701</v>
      </c>
      <c r="M13" s="56">
        <v>18373473</v>
      </c>
      <c r="N13" s="56">
        <v>24330186</v>
      </c>
    </row>
    <row r="14" spans="1:14">
      <c r="G14" s="53"/>
      <c r="H14" s="218"/>
      <c r="M14" s="54"/>
    </row>
    <row r="16" spans="1:14">
      <c r="G16" s="53"/>
      <c r="H16" s="53"/>
    </row>
  </sheetData>
  <hyperlinks>
    <hyperlink ref="A1" location="'Титульный лист'!A1" display="← Обратно к содержанию" xr:uid="{00000000-0004-0000-1000-000000000000}"/>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24"/>
  <sheetViews>
    <sheetView showGridLines="0" zoomScale="80" zoomScaleNormal="80" workbookViewId="0">
      <pane xSplit="1" ySplit="4" topLeftCell="R5" activePane="bottomRight" state="frozen"/>
      <selection activeCell="D40" sqref="D40"/>
      <selection pane="topRight" activeCell="D40" sqref="D40"/>
      <selection pane="bottomLeft" activeCell="D40" sqref="D40"/>
      <selection pane="bottomRight" activeCell="F26" sqref="F26"/>
    </sheetView>
  </sheetViews>
  <sheetFormatPr defaultColWidth="11" defaultRowHeight="15.5"/>
  <cols>
    <col min="1" max="1" width="48.08203125" style="51" customWidth="1"/>
    <col min="2" max="2" width="25.5" style="51" customWidth="1"/>
    <col min="3" max="3" width="8.25" style="51" customWidth="1"/>
    <col min="4" max="4" width="11.08203125" style="51" customWidth="1"/>
    <col min="5" max="9" width="15" style="51" customWidth="1"/>
    <col min="10" max="24" width="15" style="73" customWidth="1"/>
    <col min="25" max="26" width="14.83203125" customWidth="1"/>
  </cols>
  <sheetData>
    <row r="1" spans="1:26" ht="42.75" customHeight="1">
      <c r="A1" s="119" t="s">
        <v>276</v>
      </c>
      <c r="G1" s="73"/>
      <c r="H1" s="73"/>
      <c r="I1" s="73"/>
    </row>
    <row r="2" spans="1:26" ht="27" customHeight="1">
      <c r="A2" s="120" t="s">
        <v>321</v>
      </c>
      <c r="G2" s="73"/>
      <c r="H2" s="73"/>
      <c r="I2" s="73"/>
    </row>
    <row r="3" spans="1:26" s="2" customFormat="1">
      <c r="A3" s="121" t="s">
        <v>275</v>
      </c>
      <c r="B3" s="182"/>
      <c r="C3" s="182"/>
      <c r="D3" s="182"/>
      <c r="E3" s="270" t="s">
        <v>20</v>
      </c>
      <c r="F3" s="270"/>
      <c r="G3" s="270" t="s">
        <v>21</v>
      </c>
      <c r="H3" s="270"/>
      <c r="I3" s="270" t="s">
        <v>22</v>
      </c>
      <c r="J3" s="270"/>
      <c r="K3" s="270" t="s">
        <v>23</v>
      </c>
      <c r="L3" s="270"/>
      <c r="M3" s="270" t="s">
        <v>24</v>
      </c>
      <c r="N3" s="270"/>
      <c r="O3" s="270" t="s">
        <v>298</v>
      </c>
      <c r="P3" s="270"/>
      <c r="Q3" s="270" t="s">
        <v>347</v>
      </c>
      <c r="R3" s="270"/>
      <c r="S3" s="270" t="s">
        <v>348</v>
      </c>
      <c r="T3" s="270"/>
      <c r="U3" s="270" t="s">
        <v>397</v>
      </c>
      <c r="V3" s="270"/>
      <c r="W3" s="270" t="s">
        <v>475</v>
      </c>
      <c r="X3" s="270"/>
      <c r="Y3" s="270" t="s">
        <v>605</v>
      </c>
      <c r="Z3" s="270"/>
    </row>
    <row r="4" spans="1:26" ht="46.5">
      <c r="A4" s="116"/>
      <c r="B4" s="190" t="s">
        <v>413</v>
      </c>
      <c r="C4" s="190" t="s">
        <v>249</v>
      </c>
      <c r="D4" s="190" t="s">
        <v>250</v>
      </c>
      <c r="E4" s="52" t="s">
        <v>251</v>
      </c>
      <c r="F4" s="52" t="s">
        <v>252</v>
      </c>
      <c r="G4" s="52" t="s">
        <v>251</v>
      </c>
      <c r="H4" s="52" t="s">
        <v>252</v>
      </c>
      <c r="I4" s="52" t="s">
        <v>251</v>
      </c>
      <c r="J4" s="52" t="s">
        <v>252</v>
      </c>
      <c r="K4" s="52" t="s">
        <v>251</v>
      </c>
      <c r="L4" s="52" t="s">
        <v>252</v>
      </c>
      <c r="M4" s="52" t="s">
        <v>251</v>
      </c>
      <c r="N4" s="52" t="s">
        <v>252</v>
      </c>
      <c r="O4" s="52" t="s">
        <v>251</v>
      </c>
      <c r="P4" s="52" t="s">
        <v>252</v>
      </c>
      <c r="Q4" s="52" t="s">
        <v>251</v>
      </c>
      <c r="R4" s="52" t="s">
        <v>252</v>
      </c>
      <c r="S4" s="52" t="s">
        <v>251</v>
      </c>
      <c r="T4" s="52" t="s">
        <v>252</v>
      </c>
      <c r="U4" s="52" t="s">
        <v>251</v>
      </c>
      <c r="V4" s="52" t="s">
        <v>252</v>
      </c>
      <c r="W4" s="52" t="s">
        <v>251</v>
      </c>
      <c r="X4" s="52" t="s">
        <v>252</v>
      </c>
      <c r="Y4" s="259" t="s">
        <v>251</v>
      </c>
      <c r="Z4" s="259" t="s">
        <v>252</v>
      </c>
    </row>
    <row r="5" spans="1:26">
      <c r="A5" s="116" t="s">
        <v>246</v>
      </c>
      <c r="B5" s="201" t="s">
        <v>625</v>
      </c>
      <c r="C5" s="230">
        <v>0.18329999999999999</v>
      </c>
      <c r="D5" s="88" t="s">
        <v>480</v>
      </c>
      <c r="E5" s="222">
        <v>708369</v>
      </c>
      <c r="F5" s="222">
        <v>806893</v>
      </c>
      <c r="G5" s="222">
        <v>1806706</v>
      </c>
      <c r="H5" s="222">
        <v>411750</v>
      </c>
      <c r="I5" s="53">
        <v>917722</v>
      </c>
      <c r="J5" s="53">
        <v>722193</v>
      </c>
      <c r="K5" s="53">
        <v>4045751</v>
      </c>
      <c r="L5" s="53">
        <v>399998</v>
      </c>
      <c r="M5" s="53">
        <v>16865</v>
      </c>
      <c r="N5" s="53">
        <v>7321871</v>
      </c>
      <c r="O5" s="231">
        <v>17854</v>
      </c>
      <c r="P5" s="231">
        <v>9038444</v>
      </c>
      <c r="Q5" s="231">
        <v>14186</v>
      </c>
      <c r="R5" s="231">
        <v>9918444</v>
      </c>
      <c r="S5" s="53">
        <v>787273</v>
      </c>
      <c r="T5" s="53">
        <v>10918444</v>
      </c>
      <c r="U5" s="53">
        <v>8871881</v>
      </c>
      <c r="V5" s="54">
        <v>4866227</v>
      </c>
      <c r="W5" s="53">
        <v>8741846</v>
      </c>
      <c r="X5" s="54">
        <v>5721150</v>
      </c>
      <c r="Y5" s="53">
        <v>12286823</v>
      </c>
      <c r="Z5" s="54">
        <v>6229804</v>
      </c>
    </row>
    <row r="6" spans="1:26" ht="31">
      <c r="A6" s="116" t="s">
        <v>247</v>
      </c>
      <c r="B6" s="201" t="s">
        <v>614</v>
      </c>
      <c r="C6" s="230">
        <v>0.1595</v>
      </c>
      <c r="D6" s="88" t="s">
        <v>480</v>
      </c>
      <c r="E6" s="222"/>
      <c r="F6" s="222"/>
      <c r="G6" s="222">
        <v>1557</v>
      </c>
      <c r="H6" s="222">
        <v>989070</v>
      </c>
      <c r="I6" s="53">
        <v>61630</v>
      </c>
      <c r="J6" s="53">
        <v>2491822</v>
      </c>
      <c r="K6" s="53">
        <v>1164977</v>
      </c>
      <c r="L6" s="53">
        <v>3980653</v>
      </c>
      <c r="M6" s="53">
        <v>1214666</v>
      </c>
      <c r="N6" s="53">
        <v>5983223</v>
      </c>
      <c r="O6" s="231">
        <v>1014710</v>
      </c>
      <c r="P6" s="231">
        <v>5987676</v>
      </c>
      <c r="Q6" s="231">
        <v>1214841</v>
      </c>
      <c r="R6" s="231">
        <v>5991782</v>
      </c>
      <c r="S6" s="53">
        <v>2704072</v>
      </c>
      <c r="T6" s="53">
        <v>3497621</v>
      </c>
      <c r="U6" s="53">
        <v>6208312</v>
      </c>
      <c r="V6" s="54" t="s">
        <v>6</v>
      </c>
      <c r="W6" s="53">
        <v>3550141</v>
      </c>
      <c r="X6" s="54">
        <v>4983710</v>
      </c>
      <c r="Y6" s="54" t="s">
        <v>6</v>
      </c>
      <c r="Z6" s="54">
        <v>11771445</v>
      </c>
    </row>
    <row r="7" spans="1:26">
      <c r="A7" s="116" t="s">
        <v>248</v>
      </c>
      <c r="B7" s="201" t="s">
        <v>613</v>
      </c>
      <c r="C7" s="230">
        <v>7.46E-2</v>
      </c>
      <c r="D7" s="88" t="s">
        <v>480</v>
      </c>
      <c r="E7" s="222">
        <v>187330</v>
      </c>
      <c r="F7" s="222">
        <v>280107</v>
      </c>
      <c r="G7" s="222">
        <v>176019</v>
      </c>
      <c r="H7" s="222">
        <v>437360</v>
      </c>
      <c r="I7" s="53">
        <v>445805</v>
      </c>
      <c r="J7" s="53">
        <v>27289</v>
      </c>
      <c r="K7" s="53">
        <v>150888</v>
      </c>
      <c r="L7" s="53">
        <v>1428186</v>
      </c>
      <c r="M7" s="53">
        <v>68487</v>
      </c>
      <c r="N7" s="53">
        <v>1603263</v>
      </c>
      <c r="O7" s="231">
        <v>121649</v>
      </c>
      <c r="P7" s="231">
        <v>1587477</v>
      </c>
      <c r="Q7" s="231">
        <v>134891</v>
      </c>
      <c r="R7" s="231">
        <v>1604394</v>
      </c>
      <c r="S7" s="53">
        <v>207374</v>
      </c>
      <c r="T7" s="53">
        <v>2342370</v>
      </c>
      <c r="U7" s="53">
        <v>987580</v>
      </c>
      <c r="V7" s="54">
        <v>1753641</v>
      </c>
      <c r="W7" s="53">
        <v>1563636</v>
      </c>
      <c r="X7" s="54">
        <v>1345489</v>
      </c>
      <c r="Y7" s="53">
        <v>928174</v>
      </c>
      <c r="Z7" s="54">
        <v>963510</v>
      </c>
    </row>
    <row r="8" spans="1:26">
      <c r="A8" s="179" t="s">
        <v>245</v>
      </c>
      <c r="B8" s="179"/>
      <c r="C8" s="179"/>
      <c r="D8" s="179"/>
      <c r="E8" s="232">
        <f>SUM(E5:E7)</f>
        <v>895699</v>
      </c>
      <c r="F8" s="232">
        <f t="shared" ref="F8:M8" si="0">SUM(F5:F7)</f>
        <v>1087000</v>
      </c>
      <c r="G8" s="232">
        <f t="shared" si="0"/>
        <v>1984282</v>
      </c>
      <c r="H8" s="232">
        <f t="shared" si="0"/>
        <v>1838180</v>
      </c>
      <c r="I8" s="55">
        <f t="shared" si="0"/>
        <v>1425157</v>
      </c>
      <c r="J8" s="55">
        <f t="shared" si="0"/>
        <v>3241304</v>
      </c>
      <c r="K8" s="55">
        <f t="shared" si="0"/>
        <v>5361616</v>
      </c>
      <c r="L8" s="55">
        <f t="shared" si="0"/>
        <v>5808837</v>
      </c>
      <c r="M8" s="55">
        <f t="shared" si="0"/>
        <v>1300018</v>
      </c>
      <c r="N8" s="55">
        <f>SUM(N5:N7)</f>
        <v>14908357</v>
      </c>
      <c r="O8" s="55">
        <f>SUM(O5:O7)</f>
        <v>1154213</v>
      </c>
      <c r="P8" s="55">
        <f t="shared" ref="P8:R8" si="1">SUM(P5:P7)</f>
        <v>16613597</v>
      </c>
      <c r="Q8" s="55">
        <f>SUM(Q5:Q7)</f>
        <v>1363918</v>
      </c>
      <c r="R8" s="55">
        <f t="shared" si="1"/>
        <v>17514620</v>
      </c>
      <c r="S8" s="55">
        <v>3698719</v>
      </c>
      <c r="T8" s="55">
        <v>16758435</v>
      </c>
      <c r="U8" s="55">
        <v>16067773</v>
      </c>
      <c r="V8" s="56">
        <v>6619868</v>
      </c>
      <c r="W8" s="55">
        <v>13855623</v>
      </c>
      <c r="X8" s="56">
        <v>12050349</v>
      </c>
      <c r="Y8" s="56">
        <v>13214998</v>
      </c>
      <c r="Z8" s="56">
        <v>18964759</v>
      </c>
    </row>
    <row r="10" spans="1:26">
      <c r="A10" s="51" t="s">
        <v>394</v>
      </c>
    </row>
    <row r="11" spans="1:26">
      <c r="A11" s="51" t="s">
        <v>479</v>
      </c>
      <c r="B11" s="223"/>
      <c r="U11" s="168"/>
    </row>
    <row r="16" spans="1:26">
      <c r="U16" s="168"/>
    </row>
    <row r="24" spans="21:21">
      <c r="U24" s="168"/>
    </row>
  </sheetData>
  <mergeCells count="11">
    <mergeCell ref="O3:P3"/>
    <mergeCell ref="E3:F3"/>
    <mergeCell ref="G3:H3"/>
    <mergeCell ref="I3:J3"/>
    <mergeCell ref="K3:L3"/>
    <mergeCell ref="M3:N3"/>
    <mergeCell ref="Y3:Z3"/>
    <mergeCell ref="W3:X3"/>
    <mergeCell ref="U3:V3"/>
    <mergeCell ref="S3:T3"/>
    <mergeCell ref="Q3:R3"/>
  </mergeCells>
  <hyperlinks>
    <hyperlink ref="A1" location="'Титульный лист'!A1" display="← Обратно к содержанию" xr:uid="{00000000-0004-0000-1200-000000000000}"/>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9"/>
  <sheetViews>
    <sheetView showGridLines="0" tabSelected="1" zoomScale="80" zoomScaleNormal="80" workbookViewId="0">
      <pane xSplit="1" ySplit="3" topLeftCell="B4" activePane="bottomRight" state="frozen"/>
      <selection activeCell="D40" sqref="D40"/>
      <selection pane="topRight" activeCell="D40" sqref="D40"/>
      <selection pane="bottomLeft" activeCell="D40" sqref="D40"/>
      <selection pane="bottomRight" activeCell="A10" sqref="A10"/>
    </sheetView>
  </sheetViews>
  <sheetFormatPr defaultColWidth="11" defaultRowHeight="15.5"/>
  <cols>
    <col min="1" max="1" width="32.5" customWidth="1"/>
    <col min="2" max="14" width="17.25" customWidth="1"/>
  </cols>
  <sheetData>
    <row r="1" spans="1:14" ht="51" customHeight="1">
      <c r="A1" s="23" t="s">
        <v>276</v>
      </c>
      <c r="B1" s="12"/>
      <c r="C1" s="12"/>
      <c r="D1" s="12"/>
      <c r="E1" s="12"/>
      <c r="F1" s="12"/>
      <c r="G1" s="12"/>
      <c r="I1" s="12"/>
      <c r="J1" s="12"/>
      <c r="K1" s="12"/>
      <c r="L1" s="12"/>
    </row>
    <row r="2" spans="1:14" ht="27" customHeight="1">
      <c r="A2" s="24" t="s">
        <v>294</v>
      </c>
      <c r="B2" s="12"/>
      <c r="C2" s="12"/>
      <c r="D2" s="12"/>
      <c r="E2" s="12"/>
      <c r="F2" s="12"/>
      <c r="G2" s="12"/>
      <c r="I2" s="12"/>
      <c r="J2" s="12"/>
      <c r="K2" s="12"/>
      <c r="L2" s="12"/>
    </row>
    <row r="3" spans="1:14">
      <c r="A3" s="22" t="s">
        <v>275</v>
      </c>
      <c r="B3" s="10" t="s">
        <v>20</v>
      </c>
      <c r="C3" s="10" t="s">
        <v>21</v>
      </c>
      <c r="D3" s="10" t="s">
        <v>22</v>
      </c>
      <c r="E3" s="10" t="s">
        <v>23</v>
      </c>
      <c r="F3" s="10" t="s">
        <v>24</v>
      </c>
      <c r="G3" s="10" t="s">
        <v>348</v>
      </c>
      <c r="H3" s="10" t="s">
        <v>475</v>
      </c>
      <c r="I3" s="10"/>
      <c r="J3" s="10" t="s">
        <v>298</v>
      </c>
      <c r="K3" s="10"/>
      <c r="L3" s="10" t="s">
        <v>324</v>
      </c>
      <c r="M3" s="26" t="s">
        <v>397</v>
      </c>
      <c r="N3" s="26" t="s">
        <v>605</v>
      </c>
    </row>
    <row r="4" spans="1:14" ht="31">
      <c r="A4" s="8" t="s">
        <v>195</v>
      </c>
      <c r="B4" s="32">
        <v>17095</v>
      </c>
      <c r="C4" s="32">
        <v>32844</v>
      </c>
      <c r="D4" s="32">
        <v>153156</v>
      </c>
      <c r="E4" s="25">
        <v>1745218</v>
      </c>
      <c r="F4" s="25">
        <v>603977</v>
      </c>
      <c r="G4" s="25">
        <v>3528678</v>
      </c>
      <c r="H4" s="25">
        <v>1001495</v>
      </c>
      <c r="I4" s="25"/>
      <c r="J4" s="25">
        <v>699821</v>
      </c>
      <c r="K4" s="25"/>
      <c r="L4" s="25">
        <v>1624598</v>
      </c>
      <c r="M4" s="25">
        <v>2595004</v>
      </c>
      <c r="N4" s="25">
        <v>3695264</v>
      </c>
    </row>
    <row r="5" spans="1:14">
      <c r="A5" s="8" t="s">
        <v>196</v>
      </c>
      <c r="B5" s="25" t="s">
        <v>6</v>
      </c>
      <c r="C5" s="32">
        <v>1158805</v>
      </c>
      <c r="D5" s="32">
        <v>100000</v>
      </c>
      <c r="E5" s="25">
        <v>391266</v>
      </c>
      <c r="F5" s="25">
        <v>17700</v>
      </c>
      <c r="G5" s="25">
        <v>553200</v>
      </c>
      <c r="H5" s="48">
        <v>3200000</v>
      </c>
      <c r="I5" s="25"/>
      <c r="J5" s="25" t="s">
        <v>6</v>
      </c>
      <c r="K5" s="25"/>
      <c r="L5" s="25" t="s">
        <v>6</v>
      </c>
      <c r="M5" s="48" t="s">
        <v>6</v>
      </c>
      <c r="N5" s="48" t="s">
        <v>6</v>
      </c>
    </row>
    <row r="6" spans="1:14" ht="46.5">
      <c r="A6" s="8" t="s">
        <v>346</v>
      </c>
      <c r="B6" s="25" t="s">
        <v>6</v>
      </c>
      <c r="C6" s="25" t="s">
        <v>6</v>
      </c>
      <c r="D6" s="25" t="s">
        <v>6</v>
      </c>
      <c r="E6" s="25" t="s">
        <v>6</v>
      </c>
      <c r="F6" s="25" t="s">
        <v>6</v>
      </c>
      <c r="G6" s="25" t="s">
        <v>6</v>
      </c>
      <c r="H6" s="25" t="s">
        <v>6</v>
      </c>
      <c r="I6" s="25"/>
      <c r="J6" s="25" t="s">
        <v>6</v>
      </c>
      <c r="K6" s="25"/>
      <c r="L6" s="25">
        <v>2026</v>
      </c>
      <c r="M6" s="25" t="s">
        <v>6</v>
      </c>
      <c r="N6" s="25" t="s">
        <v>6</v>
      </c>
    </row>
    <row r="7" spans="1:14" ht="31">
      <c r="A7" s="8" t="s">
        <v>197</v>
      </c>
      <c r="B7" s="32">
        <v>62177</v>
      </c>
      <c r="C7" s="32">
        <v>502</v>
      </c>
      <c r="D7" s="32">
        <v>9496</v>
      </c>
      <c r="E7" s="25">
        <v>32</v>
      </c>
      <c r="F7" s="25">
        <v>36</v>
      </c>
      <c r="G7" s="25">
        <v>41</v>
      </c>
      <c r="H7" s="25" t="s">
        <v>6</v>
      </c>
      <c r="I7" s="25"/>
      <c r="J7" s="25">
        <v>2842</v>
      </c>
      <c r="K7" s="25"/>
      <c r="L7" s="25">
        <v>34</v>
      </c>
      <c r="M7" s="25">
        <v>31</v>
      </c>
      <c r="N7" s="25" t="s">
        <v>6</v>
      </c>
    </row>
    <row r="8" spans="1:14" ht="31">
      <c r="A8" s="8" t="s">
        <v>198</v>
      </c>
      <c r="B8" s="32">
        <v>78</v>
      </c>
      <c r="C8" s="32">
        <v>48</v>
      </c>
      <c r="D8" s="32">
        <v>590</v>
      </c>
      <c r="E8" s="25">
        <v>22</v>
      </c>
      <c r="F8" s="25">
        <v>12</v>
      </c>
      <c r="G8" s="25">
        <v>184</v>
      </c>
      <c r="H8" s="25">
        <v>4080</v>
      </c>
      <c r="I8" s="25"/>
      <c r="J8" s="25">
        <v>4</v>
      </c>
      <c r="K8" s="25"/>
      <c r="L8" s="25">
        <v>80</v>
      </c>
      <c r="M8" s="25">
        <v>97</v>
      </c>
      <c r="N8" s="25">
        <v>13011</v>
      </c>
    </row>
    <row r="9" spans="1:14" ht="31">
      <c r="A9" s="13" t="s">
        <v>239</v>
      </c>
      <c r="B9" s="31">
        <f>SUM(B4:B8)</f>
        <v>79350</v>
      </c>
      <c r="C9" s="31">
        <f t="shared" ref="C9:J9" si="0">SUM(C4:C8)</f>
        <v>1192199</v>
      </c>
      <c r="D9" s="31">
        <f t="shared" si="0"/>
        <v>263242</v>
      </c>
      <c r="E9" s="31">
        <f t="shared" si="0"/>
        <v>2136538</v>
      </c>
      <c r="F9" s="31">
        <f t="shared" si="0"/>
        <v>621725</v>
      </c>
      <c r="G9" s="31">
        <v>4082103</v>
      </c>
      <c r="H9" s="31">
        <v>4205575</v>
      </c>
      <c r="I9" s="31"/>
      <c r="J9" s="31">
        <f t="shared" si="0"/>
        <v>702667</v>
      </c>
      <c r="K9" s="31"/>
      <c r="L9" s="31">
        <f>SUM(L4:L8)</f>
        <v>1626738</v>
      </c>
      <c r="M9" s="31">
        <v>2595132</v>
      </c>
      <c r="N9" s="31">
        <v>3708275</v>
      </c>
    </row>
  </sheetData>
  <phoneticPr fontId="33" type="noConversion"/>
  <hyperlinks>
    <hyperlink ref="A1" location="'Титульный лист'!A1" display="← Обратно к содержанию" xr:uid="{00000000-0004-0000-1100-000000000000}"/>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Титульный лист</vt:lpstr>
      <vt:lpstr>Non-IFRS</vt:lpstr>
      <vt:lpstr>ESG</vt:lpstr>
      <vt:lpstr>Стратегия</vt:lpstr>
      <vt:lpstr>Market Data</vt:lpstr>
      <vt:lpstr>Полезные ссылки</vt:lpstr>
      <vt:lpstr>PL</vt:lpstr>
      <vt:lpstr>BS</vt:lpstr>
      <vt:lpstr>BS </vt:lpstr>
      <vt:lpstr>CE</vt:lpstr>
      <vt:lpstr>CF</vt:lpstr>
      <vt:lpstr>Выручка</vt:lpstr>
      <vt:lpstr>Себестоимость</vt:lpstr>
      <vt:lpstr>Коммерческие расходы</vt:lpstr>
      <vt:lpstr>Административые расходы</vt:lpstr>
      <vt:lpstr>Прочие ДиР</vt:lpstr>
      <vt:lpstr>Финансовые ДиР</vt:lpstr>
      <vt:lpstr>Налог на прибыль</vt:lpstr>
      <vt:lpstr>ОС</vt:lpstr>
      <vt:lpstr>НМА</vt:lpstr>
      <vt:lpstr>Запасы</vt:lpstr>
      <vt:lpstr>КЗ</vt:lpstr>
      <vt:lpstr>ДЗ</vt:lpstr>
      <vt:lpstr>КиЗ</vt:lpstr>
      <vt:lpstr>ДС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Березин Илья Евгеньевич</cp:lastModifiedBy>
  <dcterms:created xsi:type="dcterms:W3CDTF">2024-06-09T16:39:40Z</dcterms:created>
  <dcterms:modified xsi:type="dcterms:W3CDTF">2026-08-28T15:14:22Z</dcterms:modified>
</cp:coreProperties>
</file>